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tabRatio="598" firstSheet="4" activeTab="4"/>
  </bookViews>
  <sheets>
    <sheet name="Reconciliation" sheetId="1" state="hidden" r:id="rId1"/>
    <sheet name="Extract from 2006 budget" sheetId="2" state="hidden" r:id="rId2"/>
    <sheet name="Summary" sheetId="3" state="hidden" r:id="rId3"/>
    <sheet name="Breakdown" sheetId="4" state="hidden" r:id="rId4"/>
    <sheet name="Proposed budget" sheetId="5" r:id="rId5"/>
  </sheets>
  <definedNames/>
  <calcPr fullCalcOnLoad="1"/>
</workbook>
</file>

<file path=xl/sharedStrings.xml><?xml version="1.0" encoding="utf-8"?>
<sst xmlns="http://schemas.openxmlformats.org/spreadsheetml/2006/main" count="730" uniqueCount="344">
  <si>
    <t>Emergency Manager</t>
  </si>
  <si>
    <t xml:space="preserve"> </t>
  </si>
  <si>
    <t>Admin Costs</t>
  </si>
  <si>
    <t>Staff</t>
  </si>
  <si>
    <t>Field Admin</t>
  </si>
  <si>
    <t>Office Cleaner</t>
  </si>
  <si>
    <t>Office Guards</t>
  </si>
  <si>
    <t>Other staff costs</t>
  </si>
  <si>
    <t>Workers Compensation</t>
  </si>
  <si>
    <t>Uniforms etc</t>
  </si>
  <si>
    <t>Medical</t>
  </si>
  <si>
    <t>Critical Illness</t>
  </si>
  <si>
    <t>Training</t>
  </si>
  <si>
    <t>Recruitment Costs</t>
  </si>
  <si>
    <t>Office - Pader TC</t>
  </si>
  <si>
    <t>General Office Stationary</t>
  </si>
  <si>
    <t>Bank Charges</t>
  </si>
  <si>
    <t>Telephone - Sat Phone</t>
  </si>
  <si>
    <t>Telephone - Mobile</t>
  </si>
  <si>
    <t>HF Base Radio - CODAN</t>
  </si>
  <si>
    <t>HF Base Radio - annual licence</t>
  </si>
  <si>
    <t>E-mail - Account Fees</t>
  </si>
  <si>
    <t>insurance</t>
  </si>
  <si>
    <t>Desktop Computer</t>
  </si>
  <si>
    <t>UPS</t>
  </si>
  <si>
    <t>Photocopier</t>
  </si>
  <si>
    <t>Rent</t>
  </si>
  <si>
    <t>Building Repairs</t>
  </si>
  <si>
    <t>General Maintenance</t>
  </si>
  <si>
    <t>UEB</t>
  </si>
  <si>
    <t>Water</t>
  </si>
  <si>
    <t>5 kVA Generator</t>
  </si>
  <si>
    <t>Fuel for Generator - 20 l / week</t>
  </si>
  <si>
    <t>Generator Service</t>
  </si>
  <si>
    <t>SMM</t>
  </si>
  <si>
    <t>Sundry</t>
  </si>
  <si>
    <t>Drivers</t>
  </si>
  <si>
    <t>Perdiems &amp; overnights - Local Staff</t>
  </si>
  <si>
    <t>Vehicles</t>
  </si>
  <si>
    <t>Vehicle Insurance</t>
  </si>
  <si>
    <t>Vehicle Taxes</t>
  </si>
  <si>
    <t>Purchase of CODAN Mobile HF</t>
  </si>
  <si>
    <t>Fuel - 400 l / month / vehicle</t>
  </si>
  <si>
    <t>Serviceing</t>
  </si>
  <si>
    <t>Total</t>
  </si>
  <si>
    <t>Direct Costs</t>
  </si>
  <si>
    <t>Project Manager</t>
  </si>
  <si>
    <t>Water Technician</t>
  </si>
  <si>
    <t>HIV Officer</t>
  </si>
  <si>
    <t>Camp Co-ordinators - 1 per Camp</t>
  </si>
  <si>
    <t>Distribution Volunteers - Camp 1**</t>
  </si>
  <si>
    <t>2 per1000hh</t>
  </si>
  <si>
    <t>Distribution Volunteers - Camp 2</t>
  </si>
  <si>
    <t>Distribution Volunteers - Camp 3</t>
  </si>
  <si>
    <t>Distribution voluntteers - Camp 4</t>
  </si>
  <si>
    <t>Distribution voluntteers - Camp 5</t>
  </si>
  <si>
    <t>Distribution voluntteers - Camp 6</t>
  </si>
  <si>
    <t>Programme advisor</t>
  </si>
  <si>
    <t>Advocacy advisor</t>
  </si>
  <si>
    <t>ACD - Programmes</t>
  </si>
  <si>
    <t>Technical Co-ordinator</t>
  </si>
  <si>
    <t>Perdiems &amp; overnights - Support Staff</t>
  </si>
  <si>
    <t>Break tea - Support Staff</t>
  </si>
  <si>
    <t>Perdiems - Local Staff</t>
  </si>
  <si>
    <t>Workmen's compensation</t>
  </si>
  <si>
    <t>STAFF</t>
  </si>
  <si>
    <t>Result 1 - DDMC</t>
  </si>
  <si>
    <t>Stakeholder Workshop (incl 1 flight)</t>
  </si>
  <si>
    <t>Detailed Technical Review</t>
  </si>
  <si>
    <t>Result 2 - New Boreholes</t>
  </si>
  <si>
    <t>Tendering for BH Contract</t>
  </si>
  <si>
    <t>Drilling and Installing 5 Hand Pumps</t>
  </si>
  <si>
    <t>Drilling Production Standard BH</t>
  </si>
  <si>
    <t>Construct Pump House</t>
  </si>
  <si>
    <t>Transmission Main</t>
  </si>
  <si>
    <t>Construct Water Tank Stands</t>
  </si>
  <si>
    <t>Distribution Main</t>
  </si>
  <si>
    <t>Tap Stands</t>
  </si>
  <si>
    <t>Pump and Generator incl Installation</t>
  </si>
  <si>
    <t>O&amp;M Training</t>
  </si>
  <si>
    <t>Repairs</t>
  </si>
  <si>
    <t>Regional disaster preparedness advisor</t>
  </si>
  <si>
    <t>Result 3 - HIV Awareness</t>
  </si>
  <si>
    <t>Bill Boards</t>
  </si>
  <si>
    <t>Committee Building</t>
  </si>
  <si>
    <t>WAD Observations</t>
  </si>
  <si>
    <t>KAP Survery</t>
  </si>
  <si>
    <t>Result 4 - NFIs</t>
  </si>
  <si>
    <t>Tender for Supply &amp; Delivery</t>
  </si>
  <si>
    <t>Jerry Cans - 2 per HH</t>
  </si>
  <si>
    <t>Blankets - 1 per HH</t>
  </si>
  <si>
    <t>Mosquito Nets - 1 per HH</t>
  </si>
  <si>
    <t xml:space="preserve">Soap - 1.5 kg per HH x 12 Month </t>
  </si>
  <si>
    <t xml:space="preserve">Soap - 1.5 kg per HH x 9 Month </t>
  </si>
  <si>
    <t>Description</t>
  </si>
  <si>
    <t>Quantity</t>
  </si>
  <si>
    <t>Amount</t>
  </si>
  <si>
    <t>Times</t>
  </si>
  <si>
    <t>Amount Shs</t>
  </si>
  <si>
    <t>Euro as at date of proposal</t>
  </si>
  <si>
    <t xml:space="preserve">Rate = </t>
  </si>
  <si>
    <t>Expatriate costs</t>
  </si>
  <si>
    <t>Emergency manager</t>
  </si>
  <si>
    <t>EUR</t>
  </si>
  <si>
    <t>Budget as sent to Dublin (Direct costs)</t>
  </si>
  <si>
    <t>Exchange to UGX @ budget rate of 2,300</t>
  </si>
  <si>
    <t>UGX</t>
  </si>
  <si>
    <t xml:space="preserve">Less costs not allowed as direct costs per ECHO </t>
  </si>
  <si>
    <t>(to be included within the 7% admin)</t>
  </si>
  <si>
    <t>ACD-P</t>
  </si>
  <si>
    <t>Regional disaster advisor</t>
  </si>
  <si>
    <t>ECHO Budget</t>
  </si>
  <si>
    <t>ECHO Budget per ECHO sheet</t>
  </si>
  <si>
    <t>Difference</t>
  </si>
  <si>
    <t>PM (now replaced by int staff in final budget)</t>
  </si>
  <si>
    <t>RECONCILIATION OF ECHO BUDGET WITH ORIGINAL BUDGET SUBMISSION TO DUBLIN</t>
  </si>
  <si>
    <t>Add ;</t>
  </si>
  <si>
    <t xml:space="preserve">Training of hygiene committee members </t>
  </si>
  <si>
    <t>(not in original budget)</t>
  </si>
  <si>
    <t>Latrines (not in original budget)</t>
  </si>
  <si>
    <t>%</t>
  </si>
  <si>
    <t>01.</t>
  </si>
  <si>
    <t>03.</t>
  </si>
  <si>
    <t>10.</t>
  </si>
  <si>
    <t>02.</t>
  </si>
  <si>
    <t>80.</t>
  </si>
  <si>
    <t>04.</t>
  </si>
  <si>
    <t>02</t>
  </si>
  <si>
    <t>05.</t>
  </si>
  <si>
    <t>01.06</t>
  </si>
  <si>
    <t>06.</t>
  </si>
  <si>
    <t>Visibility</t>
  </si>
  <si>
    <t>04</t>
  </si>
  <si>
    <t xml:space="preserve">                                    EUROPEAN COMMISSION</t>
  </si>
  <si>
    <t xml:space="preserve">                                    DIRECTORATE-GENERAL FOR HUMANITARIAN AID - ECHO</t>
  </si>
  <si>
    <t xml:space="preserve">                                    GRANT AGREEMENT</t>
  </si>
  <si>
    <t>Title of the Operation:</t>
  </si>
  <si>
    <t>Grant agreement number:</t>
  </si>
  <si>
    <t>BUDGET SUMMARY and FINANCIAL PLAN</t>
  </si>
  <si>
    <t>A. ELIGIBLE EXPENDITURE</t>
  </si>
  <si>
    <t>B. FINANCIAL PLAN</t>
  </si>
  <si>
    <t>01. Goods &amp; services delivered to beneficiaries</t>
  </si>
  <si>
    <t>01.01. Food Security</t>
  </si>
  <si>
    <t xml:space="preserve"> * Total eligible costs: </t>
  </si>
  <si>
    <t>€</t>
  </si>
  <si>
    <t>01.02. Water and Sanitation</t>
  </si>
  <si>
    <t>01.03. Health</t>
  </si>
  <si>
    <t xml:space="preserve"> * Maximum  EC contribution : </t>
  </si>
  <si>
    <t>01.04. Nutrition</t>
  </si>
  <si>
    <t xml:space="preserve">    Percentage of total eligible costs</t>
  </si>
  <si>
    <t>01.05. Shelter</t>
  </si>
  <si>
    <t xml:space="preserve">    Corresponding amount</t>
  </si>
  <si>
    <t xml:space="preserve">01.06. Non food items </t>
  </si>
  <si>
    <t>01.07. Rehabilitation/continuum</t>
  </si>
  <si>
    <t xml:space="preserve"> * Contribution Organisation : </t>
  </si>
  <si>
    <t>01.08. Disaster preparedness and mitigation</t>
  </si>
  <si>
    <t>01.09. Special mandates</t>
  </si>
  <si>
    <t xml:space="preserve"> * Contributions by other donors :</t>
  </si>
  <si>
    <t>01.10. Specific actions</t>
  </si>
  <si>
    <t xml:space="preserve">     Percentage of total eligible costs</t>
  </si>
  <si>
    <t>01.11. De-mining and awareness</t>
  </si>
  <si>
    <t>01.12. International transport</t>
  </si>
  <si>
    <t xml:space="preserve"> * Pre-financing payment : </t>
  </si>
  <si>
    <t>01.13. Personnel</t>
  </si>
  <si>
    <t xml:space="preserve">    Percentage of EC contribution</t>
  </si>
  <si>
    <t>02. Support costs</t>
  </si>
  <si>
    <t>02.01. Personnel</t>
  </si>
  <si>
    <t>02.02. Local logistic costs</t>
  </si>
  <si>
    <t>02.03. Durable equipment</t>
  </si>
  <si>
    <t>02.04. Security</t>
  </si>
  <si>
    <t>02.05. Feasibility, needs assessment and other studies</t>
  </si>
  <si>
    <t>02.06. Specialised services</t>
  </si>
  <si>
    <t>02.07. Insurance costs</t>
  </si>
  <si>
    <t>02.08. Visibility and communication programmes</t>
  </si>
  <si>
    <t>02.09. Others: as specified in the proposal</t>
  </si>
  <si>
    <t xml:space="preserve">            Subtotal: direct costs</t>
  </si>
  <si>
    <t xml:space="preserve">03. Indirect costs </t>
  </si>
  <si>
    <t>04. Reserve (pro memoria)</t>
  </si>
  <si>
    <t xml:space="preserve">           Total Eligible Costs :</t>
  </si>
  <si>
    <t>EUROPEAN COMMISSION</t>
  </si>
  <si>
    <t>DIRECTORATE- GENERAL FOR HUMANITARIAN  AID - ECHO</t>
  </si>
  <si>
    <t>GRANT AGREEMENT</t>
  </si>
  <si>
    <t>Humanitarian Organisation:</t>
  </si>
  <si>
    <t>Grant agreement number :</t>
  </si>
  <si>
    <t>INITIAL BUDGET BREAKDOWN</t>
  </si>
  <si>
    <t xml:space="preserve">Total estimated budget </t>
  </si>
  <si>
    <t>Total direct costs of the Operation</t>
  </si>
  <si>
    <t>Maximum EC contribution</t>
  </si>
  <si>
    <t>Percentage of total eligible costs</t>
  </si>
  <si>
    <t>Code</t>
  </si>
  <si>
    <t>Heading</t>
  </si>
  <si>
    <t>Initial</t>
  </si>
  <si>
    <t>01</t>
  </si>
  <si>
    <t>Goods &amp; services delivered to the beneficiaries</t>
  </si>
  <si>
    <t>Food Security</t>
  </si>
  <si>
    <t>Basic food security</t>
  </si>
  <si>
    <t>Other food distribution</t>
  </si>
  <si>
    <t>Food for work</t>
  </si>
  <si>
    <t>School feeding</t>
  </si>
  <si>
    <t>Public Canteens</t>
  </si>
  <si>
    <t>Agricultural activities</t>
  </si>
  <si>
    <t>07.</t>
  </si>
  <si>
    <t>Livestock</t>
  </si>
  <si>
    <t>08.</t>
  </si>
  <si>
    <t>Fisheries</t>
  </si>
  <si>
    <t>Training, local capacity building</t>
  </si>
  <si>
    <t>99.</t>
  </si>
  <si>
    <t>Other food and security</t>
  </si>
  <si>
    <t>Water and Sanitation</t>
  </si>
  <si>
    <t>Waste disposal and latrines</t>
  </si>
  <si>
    <t>Rural water sources</t>
  </si>
  <si>
    <t>Urban and municipal supply system</t>
  </si>
  <si>
    <t>Water treatment</t>
  </si>
  <si>
    <t>Other water and sanitation</t>
  </si>
  <si>
    <t>Health</t>
  </si>
  <si>
    <t>Primary health care</t>
  </si>
  <si>
    <t>Secondary health care</t>
  </si>
  <si>
    <t>General health care : primary and secondary</t>
  </si>
  <si>
    <t>Emergency health care</t>
  </si>
  <si>
    <t>Epidemics</t>
  </si>
  <si>
    <t>Drugs supply</t>
  </si>
  <si>
    <t>Routine vaccination</t>
  </si>
  <si>
    <t>Support of specialised institutions</t>
  </si>
  <si>
    <t>09.</t>
  </si>
  <si>
    <t>Disabled population</t>
  </si>
  <si>
    <t>Health education and training</t>
  </si>
  <si>
    <t>11.</t>
  </si>
  <si>
    <t>Family planning</t>
  </si>
  <si>
    <t>12.</t>
  </si>
  <si>
    <t>AIDS and STD</t>
  </si>
  <si>
    <t>13.</t>
  </si>
  <si>
    <t>Targeted control of endemic diseases</t>
  </si>
  <si>
    <t>14.</t>
  </si>
  <si>
    <t>Psychosocial</t>
  </si>
  <si>
    <t>15.</t>
  </si>
  <si>
    <t>Rehabilitation of medical facilities</t>
  </si>
  <si>
    <t>Other health</t>
  </si>
  <si>
    <t>Nutrition</t>
  </si>
  <si>
    <t>Therapeutic feeding</t>
  </si>
  <si>
    <t>Supplementary feeding</t>
  </si>
  <si>
    <t>Supplementary and Therapeutic feeding</t>
  </si>
  <si>
    <t>Nutritional education</t>
  </si>
  <si>
    <t>Surveys and monitoring</t>
  </si>
  <si>
    <t>Other nutrition</t>
  </si>
  <si>
    <t>Shelter</t>
  </si>
  <si>
    <t>01.05</t>
  </si>
  <si>
    <t>Emergency shelter</t>
  </si>
  <si>
    <t>Post emergency/semi-permanent shelter</t>
  </si>
  <si>
    <t>Other shelter</t>
  </si>
  <si>
    <t>Non food items</t>
  </si>
  <si>
    <t>01.06.</t>
  </si>
  <si>
    <t>Domestic items</t>
  </si>
  <si>
    <t>Heating and cooking fuel</t>
  </si>
  <si>
    <t>Survival items</t>
  </si>
  <si>
    <t>Hygiene items</t>
  </si>
  <si>
    <t>Educational items</t>
  </si>
  <si>
    <t>Resettlement items</t>
  </si>
  <si>
    <t>Other non food items</t>
  </si>
  <si>
    <t>Rehabilitation/continuum</t>
  </si>
  <si>
    <t>Permanent shelter</t>
  </si>
  <si>
    <t>Educational facilities</t>
  </si>
  <si>
    <t>Social services</t>
  </si>
  <si>
    <t>Self-sufficiency</t>
  </si>
  <si>
    <t>Local capacity building/training</t>
  </si>
  <si>
    <t>Other rehabilitation</t>
  </si>
  <si>
    <t>01.08.</t>
  </si>
  <si>
    <t>Disaster preparedness and mitigation</t>
  </si>
  <si>
    <t>Infrastructure support</t>
  </si>
  <si>
    <t>Advocacy and public awareness raising</t>
  </si>
  <si>
    <t>Mitigation works</t>
  </si>
  <si>
    <t>Mapping and data computerization</t>
  </si>
  <si>
    <t>Education</t>
  </si>
  <si>
    <t>Early warning systems</t>
  </si>
  <si>
    <t>07;</t>
  </si>
  <si>
    <t>Research and dissemination</t>
  </si>
  <si>
    <t>Facilitation of co-ordination</t>
  </si>
  <si>
    <t>Institutional strengthening</t>
  </si>
  <si>
    <t>Other DIPECHO</t>
  </si>
  <si>
    <t>Special mandates</t>
  </si>
  <si>
    <t>Protection</t>
  </si>
  <si>
    <t>Info management and dissemination</t>
  </si>
  <si>
    <t>Family reunification/tracing</t>
  </si>
  <si>
    <t>Care and maintenance</t>
  </si>
  <si>
    <t>Facilitation of return</t>
  </si>
  <si>
    <t>Other special mandates</t>
  </si>
  <si>
    <t>Specific actions</t>
  </si>
  <si>
    <t>Logistics</t>
  </si>
  <si>
    <t>Security and protection</t>
  </si>
  <si>
    <t>Emergency rehabilitation infrastructure</t>
  </si>
  <si>
    <t>Capacity building (NGOs and other humanitarian actors)</t>
  </si>
  <si>
    <t>Other specific actions</t>
  </si>
  <si>
    <t>De-mining and awareness</t>
  </si>
  <si>
    <t>De-mining</t>
  </si>
  <si>
    <t>Awareness</t>
  </si>
  <si>
    <t>Other de-mining</t>
  </si>
  <si>
    <t>International transport</t>
  </si>
  <si>
    <t>Maritime</t>
  </si>
  <si>
    <t>Overland</t>
  </si>
  <si>
    <t>Air</t>
  </si>
  <si>
    <t>Personnel</t>
  </si>
  <si>
    <t>Expatriate staff</t>
  </si>
  <si>
    <t>Local staff</t>
  </si>
  <si>
    <t>Support costs</t>
  </si>
  <si>
    <t>Local logistic costs</t>
  </si>
  <si>
    <t>Office expenses</t>
  </si>
  <si>
    <t>Office consumable and supplies</t>
  </si>
  <si>
    <t>Local contracted transport</t>
  </si>
  <si>
    <t>Distribution, storage and daily labour</t>
  </si>
  <si>
    <t>Running costs</t>
  </si>
  <si>
    <t>Other</t>
  </si>
  <si>
    <t>Durable equipment</t>
  </si>
  <si>
    <t>Communication</t>
  </si>
  <si>
    <t>03</t>
  </si>
  <si>
    <t>Security</t>
  </si>
  <si>
    <t xml:space="preserve">Feasibility, need assessment </t>
  </si>
  <si>
    <t>and other studies</t>
  </si>
  <si>
    <t>Specialised services</t>
  </si>
  <si>
    <t>External quality and quantity controls</t>
  </si>
  <si>
    <t>External evaluation</t>
  </si>
  <si>
    <t>External audit</t>
  </si>
  <si>
    <t>Insurance costs</t>
  </si>
  <si>
    <t>and communication programmes</t>
  </si>
  <si>
    <t>Others to be specified in the proposal</t>
  </si>
  <si>
    <t>Indirect costs</t>
  </si>
  <si>
    <t>Contingency reserve (pro memoria)</t>
  </si>
  <si>
    <t>Initial budget   YES        Modified Budget                  Date:</t>
  </si>
  <si>
    <t>Name of the Humanitarian Organisation: Concern</t>
  </si>
  <si>
    <t xml:space="preserve">Title of the Operation: Amuria Water and Sanitation Rehabilitation Project </t>
  </si>
  <si>
    <t>Project Title:</t>
  </si>
  <si>
    <t>Project Duration:</t>
  </si>
  <si>
    <t>Applicant Organisation:</t>
  </si>
  <si>
    <t>BUDGET TEMPLATE</t>
  </si>
  <si>
    <t>2. Office and Transportation</t>
  </si>
  <si>
    <t>sum</t>
  </si>
  <si>
    <t>Number</t>
  </si>
  <si>
    <t>Units</t>
  </si>
  <si>
    <t>Unit Cost (EUR)</t>
  </si>
  <si>
    <t>Total Cost (EUR)</t>
  </si>
  <si>
    <t>Comments</t>
  </si>
  <si>
    <t>3. Equipment</t>
  </si>
  <si>
    <t xml:space="preserve">TOTAL </t>
  </si>
  <si>
    <t>Together Against Discrimination: Grants for Equality and Anti-discrimination</t>
  </si>
  <si>
    <t>1. Salary (include separate line for any expert/consultant)</t>
  </si>
  <si>
    <t>4. Other Costs (e.g., accomodation, travel for events, communications)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</si>
</sst>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F_B_-;\-* #,##0.00\ _F_B_-;_-* &quot;-&quot;??\ _F_B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\ &quot;FB&quot;_-;\-* #,##0\ &quot;FB&quot;_-;_-* &quot;-&quot;\ &quot;FB&quot;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€&quot;#,##0"/>
    <numFmt numFmtId="195" formatCode="#,##0.0"/>
    <numFmt numFmtId="196" formatCode="#,##0.000"/>
    <numFmt numFmtId="197" formatCode="#,##0.0000"/>
    <numFmt numFmtId="198" formatCode="0.0"/>
    <numFmt numFmtId="199" formatCode="0.0%"/>
    <numFmt numFmtId="200" formatCode="0.000"/>
    <numFmt numFmtId="201" formatCode="#,##0.0000000000"/>
    <numFmt numFmtId="202" formatCode="#,##0.000000000"/>
    <numFmt numFmtId="203" formatCode="#,##0.00000000"/>
    <numFmt numFmtId="204" formatCode="#,##0.0000000"/>
    <numFmt numFmtId="205" formatCode="#,##0.000000"/>
    <numFmt numFmtId="206" formatCode="#,##0.00000"/>
    <numFmt numFmtId="207" formatCode="0.0000"/>
  </numFmts>
  <fonts count="5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0"/>
      <color indexed="2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6"/>
      <name val="Arial Black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 Black"/>
      <family val="2"/>
    </font>
    <font>
      <i/>
      <sz val="10"/>
      <name val="Arial"/>
      <family val="2"/>
    </font>
    <font>
      <sz val="11"/>
      <name val="Sylfae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3" fontId="4" fillId="33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12" fillId="0" borderId="14" xfId="0" applyNumberFormat="1" applyFont="1" applyFill="1" applyBorder="1" applyAlignment="1">
      <alignment/>
    </xf>
    <xf numFmtId="49" fontId="12" fillId="0" borderId="15" xfId="0" applyNumberFormat="1" applyFont="1" applyFill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7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3" fillId="34" borderId="14" xfId="0" applyFont="1" applyFill="1" applyBorder="1" applyAlignment="1">
      <alignment horizontal="centerContinuous" vertical="center"/>
    </xf>
    <xf numFmtId="0" fontId="0" fillId="34" borderId="15" xfId="0" applyFill="1" applyBorder="1" applyAlignment="1">
      <alignment horizontal="centerContinuous" vertical="center"/>
    </xf>
    <xf numFmtId="0" fontId="3" fillId="34" borderId="20" xfId="0" applyFont="1" applyFill="1" applyBorder="1" applyAlignment="1">
      <alignment horizontal="centerContinuous" vertical="center"/>
    </xf>
    <xf numFmtId="0" fontId="3" fillId="34" borderId="21" xfId="0" applyFont="1" applyFill="1" applyBorder="1" applyAlignment="1">
      <alignment/>
    </xf>
    <xf numFmtId="0" fontId="6" fillId="35" borderId="1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/>
    </xf>
    <xf numFmtId="0" fontId="3" fillId="34" borderId="12" xfId="0" applyFont="1" applyFill="1" applyBorder="1" applyAlignment="1">
      <alignment horizontal="centerContinuous" vertical="center"/>
    </xf>
    <xf numFmtId="0" fontId="3" fillId="34" borderId="2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25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22" xfId="0" applyBorder="1" applyAlignment="1">
      <alignment/>
    </xf>
    <xf numFmtId="0" fontId="3" fillId="0" borderId="11" xfId="0" applyFont="1" applyBorder="1" applyAlignment="1">
      <alignment/>
    </xf>
    <xf numFmtId="0" fontId="0" fillId="0" borderId="25" xfId="0" applyBorder="1" applyAlignment="1">
      <alignment/>
    </xf>
    <xf numFmtId="0" fontId="6" fillId="35" borderId="10" xfId="0" applyFont="1" applyFill="1" applyBorder="1" applyAlignment="1">
      <alignment horizontal="left"/>
    </xf>
    <xf numFmtId="0" fontId="2" fillId="0" borderId="26" xfId="0" applyFont="1" applyBorder="1" applyAlignment="1">
      <alignment/>
    </xf>
    <xf numFmtId="0" fontId="0" fillId="0" borderId="11" xfId="0" applyBorder="1" applyAlignment="1">
      <alignment/>
    </xf>
    <xf numFmtId="0" fontId="6" fillId="35" borderId="10" xfId="0" applyFont="1" applyFill="1" applyBorder="1" applyAlignment="1">
      <alignment horizontal="right"/>
    </xf>
    <xf numFmtId="0" fontId="13" fillId="0" borderId="25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35" borderId="30" xfId="0" applyFont="1" applyFill="1" applyBorder="1" applyAlignment="1">
      <alignment horizontal="right"/>
    </xf>
    <xf numFmtId="0" fontId="1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Fill="1" applyBorder="1" applyAlignment="1">
      <alignment horizontal="centerContinuous"/>
    </xf>
    <xf numFmtId="0" fontId="15" fillId="0" borderId="0" xfId="0" applyFont="1" applyBorder="1" applyAlignment="1">
      <alignment horizontal="left" indent="10"/>
    </xf>
    <xf numFmtId="49" fontId="15" fillId="0" borderId="0" xfId="0" applyNumberFormat="1" applyFont="1" applyBorder="1" applyAlignment="1">
      <alignment horizontal="centerContinuous" vertical="center"/>
    </xf>
    <xf numFmtId="49" fontId="15" fillId="0" borderId="0" xfId="0" applyNumberFormat="1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49" fontId="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5" fillId="0" borderId="34" xfId="0" applyFont="1" applyFill="1" applyBorder="1" applyAlignment="1">
      <alignment horizontal="centerContinuous"/>
    </xf>
    <xf numFmtId="49" fontId="15" fillId="0" borderId="0" xfId="0" applyNumberFormat="1" applyFont="1" applyBorder="1" applyAlignment="1">
      <alignment horizontal="left" vertical="top" indent="10"/>
    </xf>
    <xf numFmtId="49" fontId="15" fillId="0" borderId="0" xfId="0" applyNumberFormat="1" applyFont="1" applyBorder="1" applyAlignment="1">
      <alignment horizontal="left" indent="10"/>
    </xf>
    <xf numFmtId="0" fontId="15" fillId="0" borderId="0" xfId="0" applyFont="1" applyFill="1" applyBorder="1" applyAlignment="1">
      <alignment horizontal="left" indent="10"/>
    </xf>
    <xf numFmtId="49" fontId="6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5" xfId="0" applyBorder="1" applyAlignment="1">
      <alignment/>
    </xf>
    <xf numFmtId="49" fontId="6" fillId="0" borderId="35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49" fontId="5" fillId="0" borderId="17" xfId="0" applyNumberFormat="1" applyFont="1" applyBorder="1" applyAlignment="1">
      <alignment horizontal="centerContinuous" vertical="center"/>
    </xf>
    <xf numFmtId="49" fontId="5" fillId="0" borderId="35" xfId="0" applyNumberFormat="1" applyFont="1" applyBorder="1" applyAlignment="1">
      <alignment horizontal="centerContinuous" vertical="center"/>
    </xf>
    <xf numFmtId="49" fontId="6" fillId="0" borderId="35" xfId="0" applyNumberFormat="1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Continuous" vertical="center" wrapText="1"/>
    </xf>
    <xf numFmtId="0" fontId="3" fillId="0" borderId="35" xfId="0" applyFont="1" applyBorder="1" applyAlignment="1">
      <alignment horizontal="centerContinuous" vertical="center" wrapText="1"/>
    </xf>
    <xf numFmtId="0" fontId="3" fillId="0" borderId="36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49" fontId="5" fillId="0" borderId="18" xfId="0" applyNumberFormat="1" applyFont="1" applyFill="1" applyBorder="1" applyAlignment="1">
      <alignment horizontal="centerContinuous" vertical="center"/>
    </xf>
    <xf numFmtId="49" fontId="19" fillId="0" borderId="35" xfId="0" applyNumberFormat="1" applyFont="1" applyFill="1" applyBorder="1" applyAlignment="1">
      <alignment horizontal="centerContinuous" vertical="top"/>
    </xf>
    <xf numFmtId="49" fontId="5" fillId="0" borderId="35" xfId="0" applyNumberFormat="1" applyFont="1" applyFill="1" applyBorder="1" applyAlignment="1">
      <alignment horizontal="centerContinuous" vertical="center" wrapText="1"/>
    </xf>
    <xf numFmtId="49" fontId="19" fillId="0" borderId="35" xfId="0" applyNumberFormat="1" applyFont="1" applyFill="1" applyBorder="1" applyAlignment="1">
      <alignment horizontal="centerContinuous" vertical="center" wrapText="1"/>
    </xf>
    <xf numFmtId="49" fontId="19" fillId="0" borderId="18" xfId="0" applyNumberFormat="1" applyFont="1" applyFill="1" applyBorder="1" applyAlignment="1">
      <alignment horizontal="centerContinuous" vertical="center" wrapText="1"/>
    </xf>
    <xf numFmtId="0" fontId="19" fillId="0" borderId="35" xfId="0" applyFont="1" applyFill="1" applyBorder="1" applyAlignment="1">
      <alignment horizontal="centerContinuous" vertical="center" wrapText="1"/>
    </xf>
    <xf numFmtId="0" fontId="19" fillId="0" borderId="35" xfId="0" applyFont="1" applyFill="1" applyBorder="1" applyAlignment="1">
      <alignment horizontal="centerContinuous" wrapText="1"/>
    </xf>
    <xf numFmtId="0" fontId="19" fillId="0" borderId="18" xfId="0" applyFont="1" applyFill="1" applyBorder="1" applyAlignment="1">
      <alignment horizontal="centerContinuous" wrapText="1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2" fillId="0" borderId="17" xfId="0" applyNumberFormat="1" applyFont="1" applyFill="1" applyBorder="1" applyAlignment="1">
      <alignment/>
    </xf>
    <xf numFmtId="49" fontId="12" fillId="0" borderId="18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36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 horizontal="right"/>
    </xf>
    <xf numFmtId="49" fontId="0" fillId="0" borderId="43" xfId="0" applyNumberFormat="1" applyBorder="1" applyAlignment="1">
      <alignment/>
    </xf>
    <xf numFmtId="49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47" xfId="0" applyBorder="1" applyAlignment="1">
      <alignment/>
    </xf>
    <xf numFmtId="0" fontId="0" fillId="0" borderId="37" xfId="0" applyFill="1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41" xfId="0" applyBorder="1" applyAlignment="1">
      <alignment vertical="top"/>
    </xf>
    <xf numFmtId="0" fontId="0" fillId="0" borderId="11" xfId="0" applyBorder="1" applyAlignment="1">
      <alignment vertical="top"/>
    </xf>
    <xf numFmtId="49" fontId="0" fillId="0" borderId="50" xfId="0" applyNumberFormat="1" applyBorder="1" applyAlignment="1">
      <alignment/>
    </xf>
    <xf numFmtId="49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52" xfId="0" applyFill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53" xfId="0" applyBorder="1" applyAlignment="1">
      <alignment/>
    </xf>
    <xf numFmtId="0" fontId="12" fillId="0" borderId="17" xfId="0" applyFont="1" applyFill="1" applyBorder="1" applyAlignment="1">
      <alignment horizontal="left"/>
    </xf>
    <xf numFmtId="0" fontId="3" fillId="0" borderId="54" xfId="0" applyFont="1" applyFill="1" applyBorder="1" applyAlignment="1">
      <alignment/>
    </xf>
    <xf numFmtId="49" fontId="0" fillId="0" borderId="55" xfId="0" applyNumberFormat="1" applyBorder="1" applyAlignment="1">
      <alignment/>
    </xf>
    <xf numFmtId="49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0" fontId="0" fillId="0" borderId="57" xfId="0" applyFill="1" applyBorder="1" applyAlignment="1">
      <alignment/>
    </xf>
    <xf numFmtId="49" fontId="0" fillId="0" borderId="15" xfId="0" applyNumberFormat="1" applyBorder="1" applyAlignment="1">
      <alignment/>
    </xf>
    <xf numFmtId="0" fontId="12" fillId="0" borderId="18" xfId="0" applyFont="1" applyFill="1" applyBorder="1" applyAlignment="1">
      <alignment horizontal="left"/>
    </xf>
    <xf numFmtId="0" fontId="0" fillId="0" borderId="58" xfId="0" applyBorder="1" applyAlignment="1">
      <alignment/>
    </xf>
    <xf numFmtId="0" fontId="0" fillId="36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49" fontId="12" fillId="0" borderId="30" xfId="0" applyNumberFormat="1" applyFont="1" applyFill="1" applyBorder="1" applyAlignment="1">
      <alignment/>
    </xf>
    <xf numFmtId="49" fontId="12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2" fillId="0" borderId="61" xfId="0" applyFont="1" applyFill="1" applyBorder="1" applyAlignment="1">
      <alignment horizontal="left"/>
    </xf>
    <xf numFmtId="0" fontId="12" fillId="0" borderId="3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49" fontId="3" fillId="0" borderId="56" xfId="0" applyNumberFormat="1" applyFont="1" applyBorder="1" applyAlignment="1">
      <alignment/>
    </xf>
    <xf numFmtId="0" fontId="0" fillId="0" borderId="57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23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Border="1" applyAlignment="1">
      <alignment/>
    </xf>
    <xf numFmtId="49" fontId="3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0" fillId="0" borderId="35" xfId="0" applyBorder="1" applyAlignment="1">
      <alignment/>
    </xf>
    <xf numFmtId="49" fontId="5" fillId="0" borderId="17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49" fontId="5" fillId="0" borderId="36" xfId="0" applyNumberFormat="1" applyFont="1" applyFill="1" applyBorder="1" applyAlignment="1">
      <alignment vertical="center"/>
    </xf>
    <xf numFmtId="49" fontId="19" fillId="0" borderId="18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19" fillId="0" borderId="15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8" xfId="0" applyFill="1" applyBorder="1" applyAlignment="1">
      <alignment/>
    </xf>
    <xf numFmtId="49" fontId="0" fillId="0" borderId="38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32" xfId="0" applyNumberFormat="1" applyBorder="1" applyAlignment="1">
      <alignment/>
    </xf>
    <xf numFmtId="0" fontId="0" fillId="0" borderId="62" xfId="0" applyFont="1" applyFill="1" applyBorder="1" applyAlignment="1">
      <alignment/>
    </xf>
    <xf numFmtId="0" fontId="12" fillId="0" borderId="63" xfId="0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4" xfId="0" applyFill="1" applyBorder="1" applyAlignment="1">
      <alignment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37" xfId="0" applyNumberFormat="1" applyBorder="1" applyAlignment="1">
      <alignment vertical="top"/>
    </xf>
    <xf numFmtId="0" fontId="0" fillId="0" borderId="13" xfId="0" applyBorder="1" applyAlignment="1">
      <alignment vertical="top"/>
    </xf>
    <xf numFmtId="49" fontId="0" fillId="0" borderId="4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7" fillId="0" borderId="36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15" fontId="0" fillId="0" borderId="0" xfId="0" applyNumberFormat="1" applyAlignment="1">
      <alignment/>
    </xf>
    <xf numFmtId="3" fontId="0" fillId="0" borderId="4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0" fillId="0" borderId="46" xfId="0" applyNumberForma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66" xfId="0" applyNumberFormat="1" applyFill="1" applyBorder="1" applyAlignment="1">
      <alignment vertical="center"/>
    </xf>
    <xf numFmtId="3" fontId="0" fillId="0" borderId="64" xfId="0" applyNumberFormat="1" applyFill="1" applyBorder="1" applyAlignment="1">
      <alignment/>
    </xf>
    <xf numFmtId="0" fontId="1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wrapText="1"/>
    </xf>
    <xf numFmtId="0" fontId="7" fillId="0" borderId="0" xfId="0" applyFont="1" applyAlignment="1">
      <alignment/>
    </xf>
    <xf numFmtId="3" fontId="7" fillId="37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justify"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3" fontId="4" fillId="0" borderId="34" xfId="0" applyNumberFormat="1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7" fillId="37" borderId="34" xfId="0" applyFont="1" applyFill="1" applyBorder="1" applyAlignment="1">
      <alignment vertical="center" wrapText="1"/>
    </xf>
    <xf numFmtId="0" fontId="7" fillId="37" borderId="34" xfId="0" applyFont="1" applyFill="1" applyBorder="1" applyAlignment="1">
      <alignment horizontal="center" vertical="center" wrapText="1"/>
    </xf>
    <xf numFmtId="3" fontId="7" fillId="37" borderId="34" xfId="0" applyNumberFormat="1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horizontal="center" vertical="center" wrapText="1"/>
    </xf>
    <xf numFmtId="3" fontId="4" fillId="0" borderId="67" xfId="0" applyNumberFormat="1" applyFont="1" applyFill="1" applyBorder="1" applyAlignment="1">
      <alignment horizontal="center" vertical="center" wrapText="1"/>
    </xf>
    <xf numFmtId="0" fontId="4" fillId="37" borderId="67" xfId="0" applyFont="1" applyFill="1" applyBorder="1" applyAlignment="1">
      <alignment horizontal="center" vertical="center" wrapText="1"/>
    </xf>
    <xf numFmtId="0" fontId="7" fillId="37" borderId="67" xfId="0" applyFont="1" applyFill="1" applyBorder="1" applyAlignment="1">
      <alignment vertical="center" wrapText="1"/>
    </xf>
    <xf numFmtId="4" fontId="7" fillId="37" borderId="68" xfId="0" applyNumberFormat="1" applyFont="1" applyFill="1" applyBorder="1" applyAlignment="1">
      <alignment horizontal="center" vertical="center" wrapText="1"/>
    </xf>
    <xf numFmtId="3" fontId="4" fillId="37" borderId="69" xfId="0" applyNumberFormat="1" applyFont="1" applyFill="1" applyBorder="1" applyAlignment="1">
      <alignment vertical="center" wrapText="1"/>
    </xf>
    <xf numFmtId="0" fontId="7" fillId="37" borderId="19" xfId="0" applyFont="1" applyFill="1" applyBorder="1" applyAlignment="1">
      <alignment vertical="center" wrapText="1"/>
    </xf>
    <xf numFmtId="0" fontId="7" fillId="38" borderId="70" xfId="0" applyFont="1" applyFill="1" applyBorder="1" applyAlignment="1">
      <alignment vertical="center"/>
    </xf>
    <xf numFmtId="0" fontId="4" fillId="38" borderId="70" xfId="0" applyFont="1" applyFill="1" applyBorder="1" applyAlignment="1">
      <alignment vertical="center"/>
    </xf>
    <xf numFmtId="3" fontId="7" fillId="38" borderId="70" xfId="0" applyNumberFormat="1" applyFont="1" applyFill="1" applyBorder="1" applyAlignment="1">
      <alignment horizontal="center" vertical="center"/>
    </xf>
    <xf numFmtId="3" fontId="4" fillId="38" borderId="70" xfId="0" applyNumberFormat="1" applyFont="1" applyFill="1" applyBorder="1" applyAlignment="1">
      <alignment vertical="center"/>
    </xf>
    <xf numFmtId="4" fontId="7" fillId="37" borderId="68" xfId="0" applyNumberFormat="1" applyFont="1" applyFill="1" applyBorder="1" applyAlignment="1">
      <alignment horizontal="center" vertical="center" wrapText="1"/>
    </xf>
    <xf numFmtId="4" fontId="4" fillId="37" borderId="6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15" fillId="0" borderId="71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74" xfId="0" applyFont="1" applyFill="1" applyBorder="1" applyAlignment="1">
      <alignment horizontal="center" vertical="center" wrapText="1"/>
    </xf>
    <xf numFmtId="0" fontId="7" fillId="38" borderId="75" xfId="0" applyFont="1" applyFill="1" applyBorder="1" applyAlignment="1">
      <alignment horizontal="left" vertical="center" wrapText="1"/>
    </xf>
    <xf numFmtId="0" fontId="7" fillId="38" borderId="76" xfId="0" applyFont="1" applyFill="1" applyBorder="1" applyAlignment="1">
      <alignment horizontal="left" vertical="center" wrapText="1"/>
    </xf>
    <xf numFmtId="0" fontId="7" fillId="38" borderId="77" xfId="0" applyFont="1" applyFill="1" applyBorder="1" applyAlignment="1">
      <alignment horizontal="left" vertical="center" wrapText="1"/>
    </xf>
    <xf numFmtId="0" fontId="7" fillId="38" borderId="71" xfId="0" applyFont="1" applyFill="1" applyBorder="1" applyAlignment="1">
      <alignment horizontal="left" vertical="center" wrapText="1"/>
    </xf>
    <xf numFmtId="0" fontId="7" fillId="38" borderId="72" xfId="0" applyFont="1" applyFill="1" applyBorder="1" applyAlignment="1">
      <alignment horizontal="left" vertical="center" wrapText="1"/>
    </xf>
    <xf numFmtId="0" fontId="7" fillId="38" borderId="78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1</xdr:col>
      <xdr:colOff>1362075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238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1</xdr:row>
      <xdr:rowOff>161925</xdr:rowOff>
    </xdr:from>
    <xdr:to>
      <xdr:col>6</xdr:col>
      <xdr:colOff>1238250</xdr:colOff>
      <xdr:row>7</xdr:row>
      <xdr:rowOff>57150</xdr:rowOff>
    </xdr:to>
    <xdr:pic>
      <xdr:nvPicPr>
        <xdr:cNvPr id="2" name="Afbeelding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352425"/>
          <a:ext cx="1952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24" sqref="G24"/>
    </sheetView>
  </sheetViews>
  <sheetFormatPr defaultColWidth="9.140625" defaultRowHeight="12.75"/>
  <cols>
    <col min="4" max="4" width="11.140625" style="0" customWidth="1"/>
    <col min="7" max="7" width="12.8515625" style="9" customWidth="1"/>
  </cols>
  <sheetData>
    <row r="1" ht="12">
      <c r="A1" t="s">
        <v>115</v>
      </c>
    </row>
    <row r="3" spans="1:7" ht="12">
      <c r="A3" t="s">
        <v>104</v>
      </c>
      <c r="F3" t="s">
        <v>103</v>
      </c>
      <c r="G3" s="9">
        <v>876804</v>
      </c>
    </row>
    <row r="5" spans="1:7" ht="12">
      <c r="A5" t="s">
        <v>105</v>
      </c>
      <c r="F5" t="s">
        <v>106</v>
      </c>
      <c r="G5" s="9">
        <f>G3*2300</f>
        <v>2016649200</v>
      </c>
    </row>
    <row r="7" ht="12">
      <c r="A7" t="s">
        <v>107</v>
      </c>
    </row>
    <row r="8" ht="12">
      <c r="A8" t="s">
        <v>108</v>
      </c>
    </row>
    <row r="10" spans="2:7" ht="12">
      <c r="B10">
        <v>3014</v>
      </c>
      <c r="C10" t="s">
        <v>57</v>
      </c>
      <c r="G10" s="9">
        <v>3559537</v>
      </c>
    </row>
    <row r="11" spans="2:7" ht="12">
      <c r="B11">
        <v>3015</v>
      </c>
      <c r="C11" t="s">
        <v>58</v>
      </c>
      <c r="G11" s="9">
        <v>3074862</v>
      </c>
    </row>
    <row r="12" spans="2:7" ht="12">
      <c r="B12">
        <v>3017</v>
      </c>
      <c r="C12" t="s">
        <v>109</v>
      </c>
      <c r="G12" s="9">
        <v>7067816</v>
      </c>
    </row>
    <row r="13" spans="2:7" ht="12">
      <c r="B13">
        <v>3094</v>
      </c>
      <c r="C13" t="s">
        <v>110</v>
      </c>
      <c r="G13" s="9">
        <v>39100000</v>
      </c>
    </row>
    <row r="14" spans="2:7" ht="12">
      <c r="B14">
        <v>3000</v>
      </c>
      <c r="C14" t="s">
        <v>114</v>
      </c>
      <c r="G14" s="9">
        <f>29070161+7611540</f>
        <v>36681701</v>
      </c>
    </row>
    <row r="16" ht="12">
      <c r="A16" t="s">
        <v>116</v>
      </c>
    </row>
    <row r="17" spans="2:7" ht="12">
      <c r="B17" t="s">
        <v>117</v>
      </c>
      <c r="G17" s="9">
        <v>7200000</v>
      </c>
    </row>
    <row r="18" ht="12">
      <c r="B18" t="s">
        <v>118</v>
      </c>
    </row>
    <row r="19" spans="2:7" ht="12">
      <c r="B19" t="s">
        <v>119</v>
      </c>
      <c r="G19" s="9" t="e">
        <f>'Proposed budget'!#REF!</f>
        <v>#REF!</v>
      </c>
    </row>
    <row r="21" spans="1:7" ht="12">
      <c r="A21" t="s">
        <v>111</v>
      </c>
      <c r="G21" s="9" t="e">
        <f>G5-G10-G11-G12-G13-G14+G17+G19</f>
        <v>#REF!</v>
      </c>
    </row>
    <row r="24" spans="1:7" ht="12">
      <c r="A24" t="s">
        <v>112</v>
      </c>
      <c r="G24" s="9" t="e">
        <f>'Proposed budget'!#REF!</f>
        <v>#REF!</v>
      </c>
    </row>
    <row r="26" spans="3:7" ht="12">
      <c r="C26" t="s">
        <v>113</v>
      </c>
      <c r="G26" s="9" t="e">
        <f>G21-G24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6"/>
  <sheetViews>
    <sheetView zoomScalePageLayoutView="0" workbookViewId="0" topLeftCell="A1">
      <selection activeCell="G11" sqref="G11"/>
    </sheetView>
  </sheetViews>
  <sheetFormatPr defaultColWidth="9.140625" defaultRowHeight="12.75"/>
  <cols>
    <col min="4" max="4" width="25.140625" style="0" customWidth="1"/>
    <col min="6" max="6" width="11.8515625" style="0" customWidth="1"/>
    <col min="8" max="8" width="14.57421875" style="0" customWidth="1"/>
  </cols>
  <sheetData>
    <row r="1" spans="4:10" s="5" customFormat="1" ht="12.75">
      <c r="D1" s="5" t="s">
        <v>94</v>
      </c>
      <c r="E1" s="5" t="s">
        <v>95</v>
      </c>
      <c r="F1" s="5" t="s">
        <v>96</v>
      </c>
      <c r="G1" s="5" t="s">
        <v>97</v>
      </c>
      <c r="H1" s="5" t="s">
        <v>98</v>
      </c>
      <c r="J1" s="5" t="s">
        <v>99</v>
      </c>
    </row>
    <row r="2" spans="10:11" ht="12">
      <c r="J2" t="s">
        <v>100</v>
      </c>
      <c r="K2" s="18">
        <v>2259.31</v>
      </c>
    </row>
    <row r="3" spans="1:8" ht="12">
      <c r="A3" s="1" t="s">
        <v>2</v>
      </c>
      <c r="B3" s="1"/>
      <c r="C3" s="1"/>
      <c r="D3" s="1" t="s">
        <v>3</v>
      </c>
      <c r="E3" s="2"/>
      <c r="F3" s="7"/>
      <c r="G3" s="8"/>
      <c r="H3" s="13">
        <f aca="true" t="shared" si="0" ref="H3:H38">E3*F3*G3</f>
        <v>0</v>
      </c>
    </row>
    <row r="4" spans="1:8" ht="12">
      <c r="A4" s="1"/>
      <c r="B4" s="1">
        <v>3700</v>
      </c>
      <c r="C4" s="1"/>
      <c r="D4" s="1" t="s">
        <v>4</v>
      </c>
      <c r="E4" s="2">
        <v>1</v>
      </c>
      <c r="F4" s="7">
        <f>679947*1.15*13/12</f>
        <v>847100.6374999998</v>
      </c>
      <c r="G4" s="8">
        <v>12</v>
      </c>
      <c r="H4" s="19">
        <f t="shared" si="0"/>
        <v>10165207.649999999</v>
      </c>
    </row>
    <row r="5" spans="1:9" ht="12">
      <c r="A5" s="1"/>
      <c r="B5" s="1">
        <v>3700</v>
      </c>
      <c r="C5" s="1"/>
      <c r="D5" s="1" t="s">
        <v>5</v>
      </c>
      <c r="E5" s="2">
        <v>0.5</v>
      </c>
      <c r="F5" s="7">
        <f>282224*1.15*13/12</f>
        <v>351604.06666666665</v>
      </c>
      <c r="G5" s="15">
        <v>12</v>
      </c>
      <c r="H5" s="19">
        <f t="shared" si="0"/>
        <v>2109624.4</v>
      </c>
      <c r="I5" s="4"/>
    </row>
    <row r="6" spans="1:8" ht="12">
      <c r="A6" s="1"/>
      <c r="B6" s="1">
        <v>3703</v>
      </c>
      <c r="C6" s="1"/>
      <c r="D6" s="1" t="s">
        <v>6</v>
      </c>
      <c r="E6" s="2">
        <v>3</v>
      </c>
      <c r="F6" s="7">
        <f>282224*1.15*13/12</f>
        <v>351604.06666666665</v>
      </c>
      <c r="G6" s="15">
        <v>12</v>
      </c>
      <c r="H6" s="19">
        <f t="shared" si="0"/>
        <v>12657746.399999999</v>
      </c>
    </row>
    <row r="7" spans="1:8" ht="12">
      <c r="A7" s="1"/>
      <c r="B7" s="1">
        <v>3721</v>
      </c>
      <c r="C7" s="1"/>
      <c r="D7" s="1" t="s">
        <v>7</v>
      </c>
      <c r="E7" s="2">
        <v>3</v>
      </c>
      <c r="F7" s="7">
        <v>36000</v>
      </c>
      <c r="G7" s="15">
        <v>12</v>
      </c>
      <c r="H7" s="19">
        <f>E7*F7*G7</f>
        <v>1296000</v>
      </c>
    </row>
    <row r="8" spans="1:8" ht="12">
      <c r="A8" s="1"/>
      <c r="B8" s="1">
        <v>3727</v>
      </c>
      <c r="C8" s="1"/>
      <c r="D8" s="1" t="s">
        <v>8</v>
      </c>
      <c r="E8" s="2"/>
      <c r="F8" s="7"/>
      <c r="G8" s="15"/>
      <c r="H8" s="19">
        <f>(H4+H5+H6)*0.01</f>
        <v>249325.78449999995</v>
      </c>
    </row>
    <row r="9" spans="1:8" ht="12">
      <c r="A9" s="1"/>
      <c r="B9" s="1">
        <v>3727</v>
      </c>
      <c r="C9" s="1"/>
      <c r="D9" s="1" t="s">
        <v>9</v>
      </c>
      <c r="E9" s="2">
        <v>3</v>
      </c>
      <c r="F9" s="7">
        <v>105000</v>
      </c>
      <c r="G9" s="15">
        <v>1</v>
      </c>
      <c r="H9" s="19">
        <f t="shared" si="0"/>
        <v>315000</v>
      </c>
    </row>
    <row r="10" spans="1:8" ht="12">
      <c r="A10" s="1"/>
      <c r="B10" s="1">
        <v>3730</v>
      </c>
      <c r="C10" s="1"/>
      <c r="D10" s="1" t="s">
        <v>10</v>
      </c>
      <c r="E10" s="2">
        <v>4.5</v>
      </c>
      <c r="F10" s="7">
        <v>50000</v>
      </c>
      <c r="G10" s="15">
        <v>12</v>
      </c>
      <c r="H10" s="19">
        <f t="shared" si="0"/>
        <v>2700000</v>
      </c>
    </row>
    <row r="11" spans="1:8" ht="12">
      <c r="A11" s="1"/>
      <c r="B11" s="1">
        <v>3729</v>
      </c>
      <c r="C11" s="1"/>
      <c r="D11" s="1" t="s">
        <v>11</v>
      </c>
      <c r="E11" s="2"/>
      <c r="F11" s="7"/>
      <c r="G11" s="15"/>
      <c r="H11" s="19">
        <f>H8*5</f>
        <v>1246628.9224999999</v>
      </c>
    </row>
    <row r="12" spans="1:8" ht="12">
      <c r="A12" s="1"/>
      <c r="B12" s="1">
        <v>3750</v>
      </c>
      <c r="C12" s="1"/>
      <c r="D12" s="1" t="s">
        <v>12</v>
      </c>
      <c r="E12" s="2"/>
      <c r="F12" s="7"/>
      <c r="G12" s="15"/>
      <c r="H12" s="19">
        <f>H8*4</f>
        <v>997303.1379999998</v>
      </c>
    </row>
    <row r="13" spans="1:8" ht="12">
      <c r="A13" s="1"/>
      <c r="B13" s="1">
        <v>3727</v>
      </c>
      <c r="C13" s="1"/>
      <c r="D13" s="6" t="s">
        <v>13</v>
      </c>
      <c r="E13" s="2"/>
      <c r="F13" s="3"/>
      <c r="G13" s="15"/>
      <c r="H13" s="13">
        <f t="shared" si="0"/>
        <v>0</v>
      </c>
    </row>
    <row r="14" spans="1:8" ht="12">
      <c r="A14" s="1"/>
      <c r="B14" s="1"/>
      <c r="C14" s="1"/>
      <c r="D14" s="1"/>
      <c r="E14" s="2"/>
      <c r="F14" s="7"/>
      <c r="G14" s="15"/>
      <c r="H14" s="13">
        <f t="shared" si="0"/>
        <v>0</v>
      </c>
    </row>
    <row r="15" spans="1:8" ht="12">
      <c r="A15" s="1"/>
      <c r="B15" s="1"/>
      <c r="C15" s="1"/>
      <c r="D15" s="1" t="s">
        <v>14</v>
      </c>
      <c r="E15" s="2"/>
      <c r="F15" s="7"/>
      <c r="G15" s="15"/>
      <c r="H15" s="13">
        <f t="shared" si="0"/>
        <v>0</v>
      </c>
    </row>
    <row r="16" spans="1:8" ht="12">
      <c r="A16" s="1"/>
      <c r="B16" s="1">
        <v>3751</v>
      </c>
      <c r="C16" s="1"/>
      <c r="D16" s="1" t="s">
        <v>15</v>
      </c>
      <c r="E16" s="2">
        <v>1</v>
      </c>
      <c r="F16" s="7">
        <v>100000</v>
      </c>
      <c r="G16" s="15">
        <v>12</v>
      </c>
      <c r="H16" s="19">
        <f t="shared" si="0"/>
        <v>1200000</v>
      </c>
    </row>
    <row r="17" spans="1:8" ht="12">
      <c r="A17" s="1"/>
      <c r="B17" s="1"/>
      <c r="C17" s="1"/>
      <c r="D17" s="1"/>
      <c r="E17" s="2"/>
      <c r="F17" s="7"/>
      <c r="G17" s="15"/>
      <c r="H17" s="13">
        <f t="shared" si="0"/>
        <v>0</v>
      </c>
    </row>
    <row r="18" spans="1:8" ht="12">
      <c r="A18" s="1"/>
      <c r="B18" s="1">
        <v>3752</v>
      </c>
      <c r="C18" s="1"/>
      <c r="D18" s="1" t="s">
        <v>16</v>
      </c>
      <c r="E18" s="2">
        <v>1</v>
      </c>
      <c r="F18" s="7">
        <v>20000</v>
      </c>
      <c r="G18" s="15">
        <v>12</v>
      </c>
      <c r="H18" s="19">
        <f t="shared" si="0"/>
        <v>240000</v>
      </c>
    </row>
    <row r="19" spans="1:8" ht="12">
      <c r="A19" s="1"/>
      <c r="B19" s="1"/>
      <c r="C19" s="1"/>
      <c r="D19" s="1"/>
      <c r="E19" s="2"/>
      <c r="F19" s="7"/>
      <c r="G19" s="15"/>
      <c r="H19" s="13">
        <f t="shared" si="0"/>
        <v>0</v>
      </c>
    </row>
    <row r="20" spans="1:8" ht="12">
      <c r="A20" s="1"/>
      <c r="B20" s="1">
        <v>3753</v>
      </c>
      <c r="C20" s="1"/>
      <c r="D20" s="1" t="s">
        <v>17</v>
      </c>
      <c r="E20" s="2">
        <v>1</v>
      </c>
      <c r="F20" s="7">
        <v>200000</v>
      </c>
      <c r="G20" s="15">
        <v>12</v>
      </c>
      <c r="H20" s="19">
        <f t="shared" si="0"/>
        <v>2400000</v>
      </c>
    </row>
    <row r="21" spans="1:8" ht="12">
      <c r="A21" s="1"/>
      <c r="B21" s="1">
        <v>3753</v>
      </c>
      <c r="C21" s="1"/>
      <c r="D21" s="1" t="s">
        <v>18</v>
      </c>
      <c r="E21" s="2">
        <v>1</v>
      </c>
      <c r="F21" s="7">
        <v>60000</v>
      </c>
      <c r="G21" s="15">
        <v>12</v>
      </c>
      <c r="H21" s="19">
        <f t="shared" si="0"/>
        <v>720000</v>
      </c>
    </row>
    <row r="22" spans="1:8" ht="12">
      <c r="A22" s="1"/>
      <c r="B22" s="1">
        <v>3753</v>
      </c>
      <c r="C22" s="1"/>
      <c r="D22" s="1" t="s">
        <v>19</v>
      </c>
      <c r="E22" s="2">
        <v>1</v>
      </c>
      <c r="F22" s="7">
        <v>6000000</v>
      </c>
      <c r="G22" s="15">
        <v>1</v>
      </c>
      <c r="H22" s="19">
        <f t="shared" si="0"/>
        <v>6000000</v>
      </c>
    </row>
    <row r="23" spans="1:8" ht="12">
      <c r="A23" s="1"/>
      <c r="B23" s="1">
        <v>3753</v>
      </c>
      <c r="C23" s="1"/>
      <c r="D23" s="1" t="s">
        <v>20</v>
      </c>
      <c r="E23" s="2">
        <v>1</v>
      </c>
      <c r="F23" s="7">
        <v>60000</v>
      </c>
      <c r="G23" s="15">
        <v>1</v>
      </c>
      <c r="H23" s="19">
        <f>E23*F23*G23</f>
        <v>60000</v>
      </c>
    </row>
    <row r="24" spans="1:8" ht="12">
      <c r="A24" s="1"/>
      <c r="B24" s="1">
        <v>3754</v>
      </c>
      <c r="C24" s="1"/>
      <c r="D24" s="1" t="s">
        <v>21</v>
      </c>
      <c r="E24" s="2">
        <v>1</v>
      </c>
      <c r="F24" s="7">
        <v>54000</v>
      </c>
      <c r="G24" s="15">
        <v>12</v>
      </c>
      <c r="H24" s="19">
        <f t="shared" si="0"/>
        <v>648000</v>
      </c>
    </row>
    <row r="25" spans="1:8" ht="12">
      <c r="A25" s="1"/>
      <c r="B25" s="1">
        <v>3757</v>
      </c>
      <c r="C25" s="1"/>
      <c r="D25" s="1" t="s">
        <v>22</v>
      </c>
      <c r="E25" s="2">
        <v>1</v>
      </c>
      <c r="F25" s="7">
        <v>600000</v>
      </c>
      <c r="G25" s="15">
        <v>1</v>
      </c>
      <c r="H25" s="19">
        <f>E25*F25*G25</f>
        <v>600000</v>
      </c>
    </row>
    <row r="26" spans="1:8" ht="12">
      <c r="A26" s="1"/>
      <c r="B26" s="1"/>
      <c r="C26" s="1"/>
      <c r="D26" s="1"/>
      <c r="E26" s="2"/>
      <c r="F26" s="3"/>
      <c r="G26" s="15"/>
      <c r="H26" s="13">
        <f t="shared" si="0"/>
        <v>0</v>
      </c>
    </row>
    <row r="27" spans="1:8" ht="12">
      <c r="A27" s="1"/>
      <c r="B27" s="1">
        <v>3759</v>
      </c>
      <c r="C27" s="1"/>
      <c r="D27" s="1" t="s">
        <v>23</v>
      </c>
      <c r="E27" s="2">
        <v>1</v>
      </c>
      <c r="F27" s="3">
        <v>2200000</v>
      </c>
      <c r="G27" s="15">
        <v>1</v>
      </c>
      <c r="H27" s="19">
        <f t="shared" si="0"/>
        <v>2200000</v>
      </c>
    </row>
    <row r="28" spans="1:8" ht="12">
      <c r="A28" s="1"/>
      <c r="B28" s="1">
        <v>3759</v>
      </c>
      <c r="C28" s="1"/>
      <c r="D28" s="1" t="s">
        <v>24</v>
      </c>
      <c r="E28" s="2">
        <v>1</v>
      </c>
      <c r="F28" s="3">
        <v>500000</v>
      </c>
      <c r="G28" s="15">
        <v>1</v>
      </c>
      <c r="H28" s="19">
        <f t="shared" si="0"/>
        <v>500000</v>
      </c>
    </row>
    <row r="29" spans="1:8" ht="12">
      <c r="A29" s="1"/>
      <c r="B29" s="1">
        <v>3760</v>
      </c>
      <c r="C29" s="1"/>
      <c r="D29" s="1" t="s">
        <v>25</v>
      </c>
      <c r="E29" s="2">
        <v>1</v>
      </c>
      <c r="F29" s="3">
        <v>4200000</v>
      </c>
      <c r="G29" s="15">
        <v>0.5</v>
      </c>
      <c r="H29" s="19">
        <f t="shared" si="0"/>
        <v>2100000</v>
      </c>
    </row>
    <row r="30" spans="1:8" ht="12">
      <c r="A30" s="1"/>
      <c r="B30" s="1">
        <v>3762</v>
      </c>
      <c r="C30" s="1"/>
      <c r="D30" s="1" t="s">
        <v>26</v>
      </c>
      <c r="E30" s="2">
        <v>1</v>
      </c>
      <c r="F30" s="3">
        <v>400000</v>
      </c>
      <c r="G30" s="15">
        <v>5</v>
      </c>
      <c r="H30" s="19">
        <f t="shared" si="0"/>
        <v>2000000</v>
      </c>
    </row>
    <row r="31" spans="1:8" ht="12">
      <c r="A31" s="1"/>
      <c r="B31" s="1"/>
      <c r="C31" s="1"/>
      <c r="D31" s="1"/>
      <c r="E31" s="2"/>
      <c r="F31" s="3"/>
      <c r="G31" s="15"/>
      <c r="H31" s="13">
        <f t="shared" si="0"/>
        <v>0</v>
      </c>
    </row>
    <row r="32" spans="1:8" ht="12">
      <c r="A32" s="1"/>
      <c r="B32" s="1">
        <v>3763</v>
      </c>
      <c r="C32" s="1"/>
      <c r="D32" s="1" t="s">
        <v>27</v>
      </c>
      <c r="E32" s="2">
        <v>1</v>
      </c>
      <c r="F32" s="3">
        <v>1000000</v>
      </c>
      <c r="G32" s="15">
        <v>1</v>
      </c>
      <c r="H32" s="19">
        <f t="shared" si="0"/>
        <v>1000000</v>
      </c>
    </row>
    <row r="33" spans="1:8" ht="12">
      <c r="A33" s="1"/>
      <c r="B33" s="1">
        <v>3764</v>
      </c>
      <c r="C33" s="1"/>
      <c r="D33" s="1" t="s">
        <v>28</v>
      </c>
      <c r="E33" s="2">
        <v>1</v>
      </c>
      <c r="F33" s="3">
        <v>300000</v>
      </c>
      <c r="G33" s="15">
        <v>1</v>
      </c>
      <c r="H33" s="19">
        <f>E33*F33*G33</f>
        <v>300000</v>
      </c>
    </row>
    <row r="34" spans="1:8" ht="12">
      <c r="A34" s="1"/>
      <c r="B34" s="1">
        <v>3766</v>
      </c>
      <c r="C34" s="1"/>
      <c r="D34" s="1" t="s">
        <v>29</v>
      </c>
      <c r="E34" s="2">
        <v>0</v>
      </c>
      <c r="F34" s="3">
        <v>0</v>
      </c>
      <c r="G34" s="15">
        <v>12</v>
      </c>
      <c r="H34" s="19">
        <f t="shared" si="0"/>
        <v>0</v>
      </c>
    </row>
    <row r="35" spans="1:8" ht="12">
      <c r="A35" s="1"/>
      <c r="B35" s="1">
        <v>3766</v>
      </c>
      <c r="C35" s="1"/>
      <c r="D35" s="1" t="s">
        <v>30</v>
      </c>
      <c r="E35" s="2">
        <v>1</v>
      </c>
      <c r="F35" s="3">
        <v>5000</v>
      </c>
      <c r="G35" s="15">
        <v>12</v>
      </c>
      <c r="H35" s="19">
        <f t="shared" si="0"/>
        <v>60000</v>
      </c>
    </row>
    <row r="36" spans="1:8" ht="12">
      <c r="A36" s="1"/>
      <c r="B36" s="1">
        <v>3766</v>
      </c>
      <c r="C36" s="1"/>
      <c r="D36" s="1" t="s">
        <v>31</v>
      </c>
      <c r="E36" s="2"/>
      <c r="F36" s="3"/>
      <c r="G36" s="15"/>
      <c r="H36" s="19">
        <f t="shared" si="0"/>
        <v>0</v>
      </c>
    </row>
    <row r="37" spans="1:8" ht="12">
      <c r="A37" s="1"/>
      <c r="B37" s="1">
        <v>3766</v>
      </c>
      <c r="C37" s="1"/>
      <c r="D37" s="1" t="s">
        <v>32</v>
      </c>
      <c r="E37" s="2">
        <v>110</v>
      </c>
      <c r="F37" s="3">
        <v>1850</v>
      </c>
      <c r="G37" s="15">
        <v>12</v>
      </c>
      <c r="H37" s="19">
        <f t="shared" si="0"/>
        <v>2442000</v>
      </c>
    </row>
    <row r="38" spans="1:8" ht="12">
      <c r="A38" s="1"/>
      <c r="B38" s="1">
        <v>3766</v>
      </c>
      <c r="C38" s="1"/>
      <c r="D38" s="1" t="s">
        <v>33</v>
      </c>
      <c r="E38" s="2">
        <v>2</v>
      </c>
      <c r="F38" s="3">
        <v>30000</v>
      </c>
      <c r="G38" s="15">
        <v>12</v>
      </c>
      <c r="H38" s="19">
        <f t="shared" si="0"/>
        <v>720000</v>
      </c>
    </row>
    <row r="39" spans="1:8" ht="12">
      <c r="A39" s="1"/>
      <c r="B39" s="1">
        <v>3780</v>
      </c>
      <c r="C39" s="1"/>
      <c r="D39" s="1" t="s">
        <v>34</v>
      </c>
      <c r="E39" s="2">
        <v>4</v>
      </c>
      <c r="F39" s="3">
        <v>91000</v>
      </c>
      <c r="G39" s="15">
        <v>1</v>
      </c>
      <c r="H39" s="19">
        <f>E39*F39*G39</f>
        <v>364000</v>
      </c>
    </row>
    <row r="40" spans="1:8" ht="12">
      <c r="A40" s="1"/>
      <c r="B40" s="1">
        <v>3790</v>
      </c>
      <c r="C40" s="1"/>
      <c r="D40" s="1" t="s">
        <v>35</v>
      </c>
      <c r="E40" s="2">
        <v>1</v>
      </c>
      <c r="F40" s="3">
        <v>25000</v>
      </c>
      <c r="G40" s="15">
        <v>12</v>
      </c>
      <c r="H40" s="19">
        <f>E40*F40*G40</f>
        <v>300000</v>
      </c>
    </row>
    <row r="42" ht="12">
      <c r="I42">
        <v>0</v>
      </c>
    </row>
    <row r="43" spans="2:8" ht="12">
      <c r="B43">
        <v>3500</v>
      </c>
      <c r="D43" t="s">
        <v>36</v>
      </c>
      <c r="E43">
        <v>2</v>
      </c>
      <c r="F43" s="9">
        <v>585476</v>
      </c>
      <c r="G43">
        <v>12</v>
      </c>
      <c r="H43" s="20">
        <v>14051415</v>
      </c>
    </row>
    <row r="44" ht="12">
      <c r="H44">
        <v>0</v>
      </c>
    </row>
    <row r="45" spans="2:8" ht="12">
      <c r="B45">
        <v>3521</v>
      </c>
      <c r="D45" t="s">
        <v>37</v>
      </c>
      <c r="E45">
        <v>1</v>
      </c>
      <c r="F45" s="9">
        <v>15000</v>
      </c>
      <c r="G45">
        <v>12</v>
      </c>
      <c r="H45" s="20">
        <v>180000</v>
      </c>
    </row>
    <row r="46" ht="12">
      <c r="H46" s="18">
        <v>0</v>
      </c>
    </row>
    <row r="47" spans="2:8" ht="12">
      <c r="B47">
        <v>3530</v>
      </c>
      <c r="D47" t="s">
        <v>10</v>
      </c>
      <c r="E47">
        <v>2</v>
      </c>
      <c r="F47" s="9">
        <v>50000</v>
      </c>
      <c r="G47">
        <v>12</v>
      </c>
      <c r="H47" s="20">
        <v>1200000</v>
      </c>
    </row>
    <row r="48" spans="2:8" ht="12">
      <c r="B48">
        <v>3529</v>
      </c>
      <c r="D48" t="s">
        <v>11</v>
      </c>
      <c r="G48">
        <v>12</v>
      </c>
      <c r="H48" s="20">
        <v>648527</v>
      </c>
    </row>
    <row r="49" spans="2:8" ht="12">
      <c r="B49">
        <v>3550</v>
      </c>
      <c r="D49" t="s">
        <v>12</v>
      </c>
      <c r="G49">
        <v>12</v>
      </c>
      <c r="H49" s="20">
        <v>518821</v>
      </c>
    </row>
    <row r="50" spans="2:8" ht="12">
      <c r="B50">
        <v>3527</v>
      </c>
      <c r="D50" t="s">
        <v>8</v>
      </c>
      <c r="G50">
        <v>1</v>
      </c>
      <c r="H50" s="20">
        <v>129705</v>
      </c>
    </row>
    <row r="51" ht="12">
      <c r="H51">
        <v>0</v>
      </c>
    </row>
    <row r="52" spans="4:8" ht="12">
      <c r="D52" t="s">
        <v>38</v>
      </c>
      <c r="H52">
        <v>0</v>
      </c>
    </row>
    <row r="53" spans="2:8" ht="12">
      <c r="B53">
        <v>3552</v>
      </c>
      <c r="D53" t="s">
        <v>38</v>
      </c>
      <c r="E53">
        <v>1</v>
      </c>
      <c r="F53" s="9">
        <v>110000000</v>
      </c>
      <c r="G53">
        <v>1</v>
      </c>
      <c r="H53" s="20">
        <v>110000000</v>
      </c>
    </row>
    <row r="54" spans="2:8" ht="12">
      <c r="B54">
        <v>3556</v>
      </c>
      <c r="D54" t="s">
        <v>39</v>
      </c>
      <c r="E54">
        <v>1</v>
      </c>
      <c r="F54" s="9">
        <v>6600000</v>
      </c>
      <c r="G54">
        <v>1</v>
      </c>
      <c r="H54" s="20">
        <v>6600000</v>
      </c>
    </row>
    <row r="55" spans="2:8" ht="12">
      <c r="B55">
        <v>3556</v>
      </c>
      <c r="D55" t="s">
        <v>40</v>
      </c>
      <c r="E55">
        <v>1</v>
      </c>
      <c r="F55" s="9">
        <v>850000</v>
      </c>
      <c r="G55">
        <v>1</v>
      </c>
      <c r="H55" s="20">
        <v>850000</v>
      </c>
    </row>
    <row r="56" spans="2:8" ht="12">
      <c r="B56">
        <v>3552</v>
      </c>
      <c r="D56" t="s">
        <v>41</v>
      </c>
      <c r="E56">
        <v>1</v>
      </c>
      <c r="F56" s="9">
        <v>8000000</v>
      </c>
      <c r="G56">
        <v>1</v>
      </c>
      <c r="H56" s="20">
        <v>8000000</v>
      </c>
    </row>
    <row r="57" ht="12">
      <c r="H57" s="18">
        <v>0</v>
      </c>
    </row>
    <row r="58" spans="2:8" ht="12">
      <c r="B58">
        <v>3554</v>
      </c>
      <c r="D58" t="s">
        <v>42</v>
      </c>
      <c r="E58">
        <v>800</v>
      </c>
      <c r="F58" s="9">
        <v>2100</v>
      </c>
      <c r="G58">
        <v>12</v>
      </c>
      <c r="H58" s="20">
        <f>E58*F58*G58</f>
        <v>20160000</v>
      </c>
    </row>
    <row r="59" spans="2:8" ht="12">
      <c r="B59">
        <v>3555</v>
      </c>
      <c r="D59" t="s">
        <v>43</v>
      </c>
      <c r="E59">
        <v>2</v>
      </c>
      <c r="F59" s="9">
        <v>100000</v>
      </c>
      <c r="G59">
        <v>12</v>
      </c>
      <c r="H59" s="20">
        <v>2400000</v>
      </c>
    </row>
    <row r="60" spans="2:8" ht="12">
      <c r="B60">
        <v>3590</v>
      </c>
      <c r="D60" t="s">
        <v>35</v>
      </c>
      <c r="E60">
        <v>1</v>
      </c>
      <c r="F60" s="9">
        <v>120000</v>
      </c>
      <c r="G60">
        <v>12</v>
      </c>
      <c r="H60" s="20">
        <v>120000</v>
      </c>
    </row>
    <row r="62" spans="1:8" ht="12">
      <c r="A62" s="1"/>
      <c r="B62" s="1"/>
      <c r="C62" s="1"/>
      <c r="D62" s="1"/>
      <c r="E62" s="2"/>
      <c r="F62" s="3"/>
      <c r="G62" s="8"/>
      <c r="H62" s="3"/>
    </row>
    <row r="63" spans="1:8" ht="12">
      <c r="A63" s="1"/>
      <c r="B63" s="10"/>
      <c r="C63" s="10"/>
      <c r="D63" s="1"/>
      <c r="E63" s="10"/>
      <c r="F63" s="11"/>
      <c r="G63" s="11"/>
      <c r="H63" s="16"/>
    </row>
    <row r="64" spans="1:8" ht="12">
      <c r="A64" s="12" t="s">
        <v>45</v>
      </c>
      <c r="B64" s="1"/>
      <c r="C64" s="1"/>
      <c r="D64" s="6" t="s">
        <v>3</v>
      </c>
      <c r="E64" s="2"/>
      <c r="F64" s="3"/>
      <c r="G64" s="8"/>
      <c r="H64" s="13"/>
    </row>
    <row r="65" spans="1:8" ht="12">
      <c r="A65" s="1"/>
      <c r="B65" s="1">
        <v>3000</v>
      </c>
      <c r="C65" s="1"/>
      <c r="D65" s="1" t="s">
        <v>46</v>
      </c>
      <c r="E65" s="2">
        <v>1</v>
      </c>
      <c r="F65" s="13">
        <f>1936068*1.1*1.05*13/12</f>
        <v>2422505.0850000004</v>
      </c>
      <c r="G65" s="8">
        <v>12</v>
      </c>
      <c r="H65" s="13">
        <v>0</v>
      </c>
    </row>
    <row r="66" spans="1:8" ht="12">
      <c r="A66" s="1"/>
      <c r="B66" s="1">
        <v>3008</v>
      </c>
      <c r="C66" s="1"/>
      <c r="D66" s="1" t="s">
        <v>47</v>
      </c>
      <c r="E66" s="2">
        <v>1</v>
      </c>
      <c r="F66" s="13">
        <f>679947*1.1*1.05*13/12</f>
        <v>850783.6837500002</v>
      </c>
      <c r="G66" s="8">
        <v>12</v>
      </c>
      <c r="H66" s="19">
        <f>E66*F66*G66</f>
        <v>10209404.205000002</v>
      </c>
    </row>
    <row r="67" spans="1:8" ht="12">
      <c r="A67" s="1"/>
      <c r="B67" s="1">
        <v>3008</v>
      </c>
      <c r="C67" s="1"/>
      <c r="D67" s="1" t="s">
        <v>48</v>
      </c>
      <c r="E67" s="2">
        <v>1</v>
      </c>
      <c r="F67" s="13">
        <f>679947*1.1*1.05*13/12</f>
        <v>850783.6837500002</v>
      </c>
      <c r="G67" s="8">
        <v>12</v>
      </c>
      <c r="H67" s="19">
        <f>E67*F67*G67</f>
        <v>10209404.205000002</v>
      </c>
    </row>
    <row r="68" spans="1:8" ht="12">
      <c r="A68" s="1"/>
      <c r="B68" s="1">
        <v>3003</v>
      </c>
      <c r="C68" s="1"/>
      <c r="D68" s="1" t="s">
        <v>49</v>
      </c>
      <c r="E68" s="2">
        <v>6</v>
      </c>
      <c r="F68" s="13">
        <f>679947*1.1*1.05*13/12</f>
        <v>850783.6837500002</v>
      </c>
      <c r="G68" s="8">
        <v>12</v>
      </c>
      <c r="H68" s="19">
        <f>E68*F68*G68</f>
        <v>61256425.23000001</v>
      </c>
    </row>
    <row r="69" spans="1:8" ht="12">
      <c r="A69" s="1"/>
      <c r="B69" s="1">
        <v>3003</v>
      </c>
      <c r="C69" s="1"/>
      <c r="D69" s="1" t="s">
        <v>50</v>
      </c>
      <c r="E69" s="2" t="s">
        <v>51</v>
      </c>
      <c r="F69" s="13">
        <v>5000</v>
      </c>
      <c r="G69" s="8">
        <v>4</v>
      </c>
      <c r="H69" s="13">
        <f aca="true" t="shared" si="1" ref="H69:H74">SUM(I69:R69)</f>
        <v>0</v>
      </c>
    </row>
    <row r="70" spans="1:8" ht="12">
      <c r="A70" s="1"/>
      <c r="B70" s="1">
        <v>3003</v>
      </c>
      <c r="C70" s="1"/>
      <c r="D70" s="1" t="s">
        <v>52</v>
      </c>
      <c r="E70" s="2" t="s">
        <v>51</v>
      </c>
      <c r="F70" s="13">
        <v>5000</v>
      </c>
      <c r="G70" s="8">
        <v>4</v>
      </c>
      <c r="H70" s="13">
        <f t="shared" si="1"/>
        <v>0</v>
      </c>
    </row>
    <row r="71" spans="1:8" ht="12">
      <c r="A71" s="1"/>
      <c r="B71" s="1">
        <v>3003</v>
      </c>
      <c r="C71" s="1"/>
      <c r="D71" s="1" t="s">
        <v>53</v>
      </c>
      <c r="E71" s="2" t="s">
        <v>51</v>
      </c>
      <c r="F71" s="13">
        <v>5000</v>
      </c>
      <c r="G71" s="8">
        <v>4</v>
      </c>
      <c r="H71" s="13">
        <f t="shared" si="1"/>
        <v>0</v>
      </c>
    </row>
    <row r="72" spans="1:8" ht="12">
      <c r="A72" s="1"/>
      <c r="B72" s="1">
        <v>3003</v>
      </c>
      <c r="C72" s="1"/>
      <c r="D72" s="1" t="s">
        <v>54</v>
      </c>
      <c r="E72" s="2" t="s">
        <v>51</v>
      </c>
      <c r="F72" s="13">
        <v>5000</v>
      </c>
      <c r="G72" s="8">
        <v>4</v>
      </c>
      <c r="H72" s="13">
        <f t="shared" si="1"/>
        <v>0</v>
      </c>
    </row>
    <row r="73" spans="1:8" ht="12">
      <c r="A73" s="1"/>
      <c r="B73" s="1">
        <v>3003</v>
      </c>
      <c r="C73" s="1"/>
      <c r="D73" s="1" t="s">
        <v>55</v>
      </c>
      <c r="E73" s="2" t="s">
        <v>51</v>
      </c>
      <c r="F73" s="13">
        <v>5000</v>
      </c>
      <c r="G73" s="8">
        <v>4</v>
      </c>
      <c r="H73" s="13">
        <f t="shared" si="1"/>
        <v>0</v>
      </c>
    </row>
    <row r="74" spans="1:8" ht="12">
      <c r="A74" s="1"/>
      <c r="B74" s="1">
        <v>3003</v>
      </c>
      <c r="C74" s="1"/>
      <c r="D74" s="1" t="s">
        <v>56</v>
      </c>
      <c r="E74" s="2" t="s">
        <v>51</v>
      </c>
      <c r="F74" s="13">
        <v>5000</v>
      </c>
      <c r="G74" s="8">
        <v>4</v>
      </c>
      <c r="H74" s="13">
        <f t="shared" si="1"/>
        <v>0</v>
      </c>
    </row>
    <row r="75" spans="1:8" ht="12">
      <c r="A75" s="1"/>
      <c r="B75" s="14"/>
      <c r="C75" s="1"/>
      <c r="D75" s="1"/>
      <c r="E75" s="2"/>
      <c r="F75" s="7"/>
      <c r="G75" s="8"/>
      <c r="H75" s="13">
        <f aca="true" t="shared" si="2" ref="H75:H123">E75*F75*G75</f>
        <v>0</v>
      </c>
    </row>
    <row r="76" spans="1:8" ht="12">
      <c r="A76" s="1"/>
      <c r="B76" s="1">
        <v>3014</v>
      </c>
      <c r="C76" s="1"/>
      <c r="D76" s="1" t="s">
        <v>57</v>
      </c>
      <c r="E76" s="2">
        <v>1</v>
      </c>
      <c r="F76" s="7">
        <v>3559537</v>
      </c>
      <c r="G76" s="8">
        <v>1</v>
      </c>
      <c r="H76" s="13">
        <f t="shared" si="2"/>
        <v>3559537</v>
      </c>
    </row>
    <row r="77" spans="1:8" ht="12">
      <c r="A77" s="1"/>
      <c r="B77" s="1">
        <v>3015</v>
      </c>
      <c r="C77" s="1"/>
      <c r="D77" s="1" t="s">
        <v>58</v>
      </c>
      <c r="E77" s="2">
        <v>1</v>
      </c>
      <c r="F77" s="7">
        <v>3074862</v>
      </c>
      <c r="G77" s="8">
        <v>1</v>
      </c>
      <c r="H77" s="13">
        <f t="shared" si="2"/>
        <v>3074862</v>
      </c>
    </row>
    <row r="78" spans="1:8" ht="12">
      <c r="A78" s="1"/>
      <c r="B78" s="1">
        <v>3017</v>
      </c>
      <c r="C78" s="1"/>
      <c r="D78" s="1" t="s">
        <v>59</v>
      </c>
      <c r="E78" s="2">
        <v>1</v>
      </c>
      <c r="F78" s="7">
        <v>7067816</v>
      </c>
      <c r="G78" s="8">
        <v>1</v>
      </c>
      <c r="H78" s="13">
        <f t="shared" si="2"/>
        <v>7067816</v>
      </c>
    </row>
    <row r="79" spans="1:8" ht="12">
      <c r="A79" s="1"/>
      <c r="B79" s="1">
        <v>3018</v>
      </c>
      <c r="C79" s="1"/>
      <c r="D79" s="1" t="s">
        <v>0</v>
      </c>
      <c r="E79" s="2">
        <v>0</v>
      </c>
      <c r="F79" s="7">
        <v>7655000</v>
      </c>
      <c r="G79" s="8">
        <v>12</v>
      </c>
      <c r="H79" s="13">
        <f t="shared" si="2"/>
        <v>0</v>
      </c>
    </row>
    <row r="80" spans="1:8" ht="12">
      <c r="A80" s="1"/>
      <c r="B80" s="1">
        <v>3019</v>
      </c>
      <c r="C80" s="1"/>
      <c r="D80" s="1" t="s">
        <v>60</v>
      </c>
      <c r="E80" s="2">
        <v>0</v>
      </c>
      <c r="F80" s="7">
        <v>2090000</v>
      </c>
      <c r="G80" s="8">
        <v>12</v>
      </c>
      <c r="H80" s="13">
        <f t="shared" si="2"/>
        <v>0</v>
      </c>
    </row>
    <row r="81" spans="1:8" ht="12">
      <c r="A81" s="1"/>
      <c r="B81" s="1"/>
      <c r="C81" s="1"/>
      <c r="D81" s="1"/>
      <c r="E81" s="2"/>
      <c r="F81" s="7"/>
      <c r="G81" s="8"/>
      <c r="H81" s="13">
        <f t="shared" si="2"/>
        <v>0</v>
      </c>
    </row>
    <row r="82" spans="1:8" ht="12">
      <c r="A82" s="1"/>
      <c r="B82" s="1">
        <v>3021</v>
      </c>
      <c r="C82" s="1"/>
      <c r="D82" s="1" t="s">
        <v>61</v>
      </c>
      <c r="E82" s="2">
        <v>2</v>
      </c>
      <c r="F82" s="7">
        <v>15000</v>
      </c>
      <c r="G82" s="8">
        <v>12</v>
      </c>
      <c r="H82" s="19">
        <f t="shared" si="2"/>
        <v>360000</v>
      </c>
    </row>
    <row r="83" spans="1:8" ht="12">
      <c r="A83" s="1"/>
      <c r="B83" s="1">
        <v>3021</v>
      </c>
      <c r="C83" s="1"/>
      <c r="D83" s="1" t="s">
        <v>62</v>
      </c>
      <c r="E83" s="2">
        <v>9</v>
      </c>
      <c r="F83" s="7">
        <v>13200</v>
      </c>
      <c r="G83" s="8">
        <v>12</v>
      </c>
      <c r="H83" s="19">
        <f>E83*F83*G83</f>
        <v>1425600</v>
      </c>
    </row>
    <row r="84" spans="1:8" ht="12">
      <c r="A84" s="1"/>
      <c r="B84" s="1">
        <v>3021</v>
      </c>
      <c r="C84" s="1"/>
      <c r="D84" s="1" t="s">
        <v>63</v>
      </c>
      <c r="E84" s="2">
        <v>50</v>
      </c>
      <c r="F84" s="7">
        <v>3000</v>
      </c>
      <c r="G84" s="8">
        <v>12</v>
      </c>
      <c r="H84" s="19">
        <f t="shared" si="2"/>
        <v>1800000</v>
      </c>
    </row>
    <row r="85" spans="1:8" ht="12">
      <c r="A85" s="1"/>
      <c r="B85" s="1">
        <v>3027</v>
      </c>
      <c r="C85" s="1"/>
      <c r="D85" s="1" t="s">
        <v>64</v>
      </c>
      <c r="E85" s="2"/>
      <c r="F85" s="7"/>
      <c r="G85" s="8"/>
      <c r="H85" s="19">
        <f>H87/5</f>
        <v>816752.3364000001</v>
      </c>
    </row>
    <row r="86" spans="1:8" ht="12">
      <c r="A86" s="1"/>
      <c r="B86" s="1">
        <v>3030</v>
      </c>
      <c r="C86" s="1"/>
      <c r="D86" s="1" t="s">
        <v>10</v>
      </c>
      <c r="E86" s="2">
        <v>9</v>
      </c>
      <c r="F86" s="7">
        <v>50000</v>
      </c>
      <c r="G86" s="8">
        <v>12</v>
      </c>
      <c r="H86" s="19">
        <f t="shared" si="2"/>
        <v>5400000</v>
      </c>
    </row>
    <row r="87" spans="1:8" ht="12">
      <c r="A87" s="1"/>
      <c r="B87" s="1">
        <v>3029</v>
      </c>
      <c r="C87" s="1"/>
      <c r="D87" s="1" t="s">
        <v>11</v>
      </c>
      <c r="E87" s="2"/>
      <c r="F87" s="7"/>
      <c r="G87" s="8"/>
      <c r="H87" s="19">
        <f>(H65+H66+H67+H68)*0.05</f>
        <v>4083761.682000001</v>
      </c>
    </row>
    <row r="88" spans="1:8" ht="12">
      <c r="A88" s="1"/>
      <c r="B88" s="1">
        <v>3050</v>
      </c>
      <c r="C88" s="1"/>
      <c r="D88" s="6" t="s">
        <v>12</v>
      </c>
      <c r="E88" s="2"/>
      <c r="F88" s="3"/>
      <c r="G88" s="8"/>
      <c r="H88" s="19">
        <f>H87*0.8</f>
        <v>3267009.345600001</v>
      </c>
    </row>
    <row r="89" spans="1:8" ht="12">
      <c r="A89" s="1"/>
      <c r="B89" s="14">
        <v>3027</v>
      </c>
      <c r="C89" s="1"/>
      <c r="D89" s="1" t="s">
        <v>13</v>
      </c>
      <c r="E89" s="2"/>
      <c r="F89" s="3"/>
      <c r="G89" s="8"/>
      <c r="H89" s="19">
        <v>1400000</v>
      </c>
    </row>
    <row r="90" spans="1:8" ht="12">
      <c r="A90" s="1"/>
      <c r="B90" s="1"/>
      <c r="C90" s="1"/>
      <c r="D90" s="1" t="s">
        <v>65</v>
      </c>
      <c r="E90" s="2"/>
      <c r="F90" s="3"/>
      <c r="G90" s="8"/>
      <c r="H90" s="13">
        <f t="shared" si="2"/>
        <v>0</v>
      </c>
    </row>
    <row r="91" spans="1:8" ht="12">
      <c r="A91" s="1"/>
      <c r="B91" s="1"/>
      <c r="C91" s="1"/>
      <c r="D91" s="1" t="s">
        <v>66</v>
      </c>
      <c r="E91" s="2"/>
      <c r="F91" s="3"/>
      <c r="G91" s="8"/>
      <c r="H91" s="13">
        <f t="shared" si="2"/>
        <v>0</v>
      </c>
    </row>
    <row r="92" spans="1:8" ht="12">
      <c r="A92" s="1"/>
      <c r="B92" s="1">
        <v>3412</v>
      </c>
      <c r="C92" s="1"/>
      <c r="D92" s="1" t="s">
        <v>12</v>
      </c>
      <c r="E92" s="2">
        <v>5</v>
      </c>
      <c r="F92" s="3">
        <v>100000</v>
      </c>
      <c r="G92" s="8">
        <v>4</v>
      </c>
      <c r="H92" s="19">
        <f t="shared" si="2"/>
        <v>2000000</v>
      </c>
    </row>
    <row r="93" spans="1:8" ht="12">
      <c r="A93" s="1"/>
      <c r="B93" s="14">
        <v>3412</v>
      </c>
      <c r="C93" s="1"/>
      <c r="D93" s="6" t="s">
        <v>67</v>
      </c>
      <c r="E93" s="2">
        <v>1</v>
      </c>
      <c r="F93" s="3">
        <v>1500000</v>
      </c>
      <c r="G93" s="8">
        <v>2</v>
      </c>
      <c r="H93" s="19">
        <f t="shared" si="2"/>
        <v>3000000</v>
      </c>
    </row>
    <row r="94" spans="1:8" ht="12">
      <c r="A94" s="1"/>
      <c r="B94" s="1">
        <v>3412</v>
      </c>
      <c r="C94" s="1"/>
      <c r="D94" s="1" t="s">
        <v>68</v>
      </c>
      <c r="E94" s="2">
        <v>1</v>
      </c>
      <c r="F94" s="3">
        <v>3000000</v>
      </c>
      <c r="G94" s="8">
        <v>1</v>
      </c>
      <c r="H94" s="19">
        <f t="shared" si="2"/>
        <v>3000000</v>
      </c>
    </row>
    <row r="95" spans="1:8" ht="12">
      <c r="A95" s="1"/>
      <c r="B95" s="1"/>
      <c r="C95" s="1"/>
      <c r="D95" s="1"/>
      <c r="E95" s="2"/>
      <c r="F95" s="3"/>
      <c r="G95" s="8"/>
      <c r="H95" s="13">
        <f t="shared" si="2"/>
        <v>0</v>
      </c>
    </row>
    <row r="96" spans="1:8" ht="12">
      <c r="A96" s="1"/>
      <c r="B96" s="1">
        <v>3080</v>
      </c>
      <c r="C96" s="1"/>
      <c r="D96" s="1" t="s">
        <v>69</v>
      </c>
      <c r="E96" s="2"/>
      <c r="F96" s="3"/>
      <c r="G96" s="8"/>
      <c r="H96" s="13">
        <f t="shared" si="2"/>
        <v>0</v>
      </c>
    </row>
    <row r="97" spans="1:8" ht="12">
      <c r="A97" s="1"/>
      <c r="B97" s="1">
        <v>3080</v>
      </c>
      <c r="C97" s="1"/>
      <c r="D97" s="1" t="s">
        <v>70</v>
      </c>
      <c r="E97" s="2">
        <v>1</v>
      </c>
      <c r="F97" s="3">
        <v>1200000</v>
      </c>
      <c r="G97" s="8">
        <v>1</v>
      </c>
      <c r="H97" s="19">
        <f t="shared" si="2"/>
        <v>1200000</v>
      </c>
    </row>
    <row r="98" spans="1:8" ht="12">
      <c r="A98" s="1"/>
      <c r="B98" s="1">
        <v>3080</v>
      </c>
      <c r="C98" s="1"/>
      <c r="D98" s="1" t="s">
        <v>71</v>
      </c>
      <c r="E98" s="2">
        <v>6</v>
      </c>
      <c r="F98" s="3">
        <v>15750000</v>
      </c>
      <c r="G98" s="8">
        <v>5</v>
      </c>
      <c r="H98" s="19">
        <f t="shared" si="2"/>
        <v>472500000</v>
      </c>
    </row>
    <row r="99" spans="1:8" ht="12">
      <c r="A99" s="1"/>
      <c r="B99" s="1">
        <v>3080</v>
      </c>
      <c r="C99" s="1"/>
      <c r="D99" s="1" t="s">
        <v>72</v>
      </c>
      <c r="E99" s="2">
        <v>6</v>
      </c>
      <c r="F99" s="3">
        <v>21000000</v>
      </c>
      <c r="G99" s="8">
        <v>1</v>
      </c>
      <c r="H99" s="19">
        <f t="shared" si="2"/>
        <v>126000000</v>
      </c>
    </row>
    <row r="100" spans="1:8" ht="12">
      <c r="A100" s="1"/>
      <c r="B100" s="1">
        <v>3080</v>
      </c>
      <c r="C100" s="1"/>
      <c r="D100" s="1" t="s">
        <v>73</v>
      </c>
      <c r="E100" s="2">
        <v>6</v>
      </c>
      <c r="F100" s="3">
        <v>6300000</v>
      </c>
      <c r="G100" s="8">
        <v>1</v>
      </c>
      <c r="H100" s="19">
        <f t="shared" si="2"/>
        <v>37800000</v>
      </c>
    </row>
    <row r="101" spans="1:8" ht="12">
      <c r="A101" s="1"/>
      <c r="B101" s="1">
        <v>3080</v>
      </c>
      <c r="C101" s="1"/>
      <c r="D101" s="1" t="s">
        <v>74</v>
      </c>
      <c r="E101" s="2">
        <v>6</v>
      </c>
      <c r="F101" s="3">
        <v>2600000</v>
      </c>
      <c r="G101" s="8">
        <v>1</v>
      </c>
      <c r="H101" s="19">
        <f t="shared" si="2"/>
        <v>15600000</v>
      </c>
    </row>
    <row r="102" spans="1:8" ht="12">
      <c r="A102" s="1"/>
      <c r="B102" s="1">
        <v>3080</v>
      </c>
      <c r="C102" s="1"/>
      <c r="D102" s="1" t="s">
        <v>75</v>
      </c>
      <c r="E102" s="2">
        <v>6</v>
      </c>
      <c r="F102" s="3">
        <v>8400000</v>
      </c>
      <c r="G102" s="8">
        <v>1</v>
      </c>
      <c r="H102" s="19">
        <f t="shared" si="2"/>
        <v>50400000</v>
      </c>
    </row>
    <row r="103" spans="1:8" ht="12">
      <c r="A103" s="1"/>
      <c r="B103" s="1">
        <v>3080</v>
      </c>
      <c r="C103" s="1"/>
      <c r="D103" s="1" t="s">
        <v>76</v>
      </c>
      <c r="E103" s="2">
        <v>6</v>
      </c>
      <c r="F103" s="3">
        <v>2600000</v>
      </c>
      <c r="G103" s="8">
        <v>1</v>
      </c>
      <c r="H103" s="19">
        <f t="shared" si="2"/>
        <v>15600000</v>
      </c>
    </row>
    <row r="104" spans="1:8" ht="12">
      <c r="A104" s="1"/>
      <c r="B104" s="1">
        <v>3080</v>
      </c>
      <c r="C104" s="1"/>
      <c r="D104" s="1" t="s">
        <v>77</v>
      </c>
      <c r="E104" s="2">
        <v>6</v>
      </c>
      <c r="F104" s="3">
        <v>2100000</v>
      </c>
      <c r="G104" s="8">
        <v>4</v>
      </c>
      <c r="H104" s="19">
        <f t="shared" si="2"/>
        <v>50400000</v>
      </c>
    </row>
    <row r="105" spans="1:8" ht="12">
      <c r="A105" s="1"/>
      <c r="B105" s="1">
        <v>3080</v>
      </c>
      <c r="C105" s="1"/>
      <c r="D105" s="1" t="s">
        <v>78</v>
      </c>
      <c r="E105" s="2">
        <v>6</v>
      </c>
      <c r="F105" s="3">
        <v>26250000</v>
      </c>
      <c r="G105" s="8">
        <v>1</v>
      </c>
      <c r="H105" s="19">
        <f t="shared" si="2"/>
        <v>157500000</v>
      </c>
    </row>
    <row r="106" spans="1:8" ht="12">
      <c r="A106" s="1"/>
      <c r="B106" s="1"/>
      <c r="C106" s="1"/>
      <c r="D106" s="1"/>
      <c r="E106" s="2"/>
      <c r="F106" s="3"/>
      <c r="G106" s="8"/>
      <c r="H106" s="13">
        <f t="shared" si="2"/>
        <v>0</v>
      </c>
    </row>
    <row r="107" spans="1:8" ht="12">
      <c r="A107" s="1"/>
      <c r="B107" s="14">
        <v>3401</v>
      </c>
      <c r="C107" s="1"/>
      <c r="D107" s="6" t="s">
        <v>79</v>
      </c>
      <c r="E107" s="2">
        <v>18</v>
      </c>
      <c r="F107" s="3">
        <v>305000</v>
      </c>
      <c r="G107" s="8">
        <v>1</v>
      </c>
      <c r="H107" s="19">
        <f t="shared" si="2"/>
        <v>5490000</v>
      </c>
    </row>
    <row r="108" spans="1:8" ht="12">
      <c r="A108" s="1"/>
      <c r="B108" s="1">
        <v>3401</v>
      </c>
      <c r="C108" s="1"/>
      <c r="D108" s="1" t="s">
        <v>80</v>
      </c>
      <c r="E108" s="2">
        <v>6</v>
      </c>
      <c r="F108" s="3">
        <v>275000</v>
      </c>
      <c r="G108" s="8">
        <v>20</v>
      </c>
      <c r="H108" s="19">
        <f t="shared" si="2"/>
        <v>33000000</v>
      </c>
    </row>
    <row r="109" spans="1:8" ht="12">
      <c r="A109" s="1"/>
      <c r="B109" s="1">
        <v>3094</v>
      </c>
      <c r="C109" s="1"/>
      <c r="D109" s="1" t="s">
        <v>81</v>
      </c>
      <c r="E109" s="2">
        <v>1</v>
      </c>
      <c r="F109" s="3">
        <v>39100000</v>
      </c>
      <c r="G109" s="8">
        <v>1</v>
      </c>
      <c r="H109" s="13">
        <f>E109*F109*G109</f>
        <v>39100000</v>
      </c>
    </row>
    <row r="110" spans="1:8" ht="12">
      <c r="A110" s="1"/>
      <c r="B110" s="1">
        <v>3084</v>
      </c>
      <c r="C110" s="1"/>
      <c r="D110" s="1" t="s">
        <v>82</v>
      </c>
      <c r="E110" s="2"/>
      <c r="F110" s="3"/>
      <c r="G110" s="8"/>
      <c r="H110" s="13">
        <f t="shared" si="2"/>
        <v>0</v>
      </c>
    </row>
    <row r="111" spans="1:8" ht="12">
      <c r="A111" s="1"/>
      <c r="B111" s="1">
        <v>3084</v>
      </c>
      <c r="C111" s="1"/>
      <c r="D111" s="1" t="s">
        <v>83</v>
      </c>
      <c r="E111" s="2">
        <v>24</v>
      </c>
      <c r="F111" s="3">
        <v>1500000</v>
      </c>
      <c r="G111" s="8">
        <v>1</v>
      </c>
      <c r="H111" s="19">
        <f t="shared" si="2"/>
        <v>36000000</v>
      </c>
    </row>
    <row r="112" spans="1:8" ht="12">
      <c r="A112" s="1"/>
      <c r="B112" s="1">
        <v>3084</v>
      </c>
      <c r="C112" s="1"/>
      <c r="D112" s="1" t="s">
        <v>84</v>
      </c>
      <c r="E112" s="2">
        <v>4</v>
      </c>
      <c r="F112" s="3">
        <v>1000000</v>
      </c>
      <c r="G112" s="8">
        <v>1</v>
      </c>
      <c r="H112" s="19">
        <f t="shared" si="2"/>
        <v>4000000</v>
      </c>
    </row>
    <row r="113" spans="1:8" ht="12">
      <c r="A113" s="1"/>
      <c r="B113" s="14">
        <v>3084</v>
      </c>
      <c r="C113" s="1"/>
      <c r="D113" s="6" t="s">
        <v>85</v>
      </c>
      <c r="E113" s="2">
        <v>6</v>
      </c>
      <c r="F113" s="3">
        <v>2000000</v>
      </c>
      <c r="G113" s="8">
        <v>1</v>
      </c>
      <c r="H113" s="19">
        <f t="shared" si="2"/>
        <v>12000000</v>
      </c>
    </row>
    <row r="114" spans="1:8" ht="12">
      <c r="A114" s="1"/>
      <c r="B114" s="1"/>
      <c r="C114" s="1"/>
      <c r="D114" s="1" t="s">
        <v>86</v>
      </c>
      <c r="E114" s="2">
        <v>1</v>
      </c>
      <c r="F114" s="3">
        <v>1000000</v>
      </c>
      <c r="G114" s="8">
        <v>1</v>
      </c>
      <c r="H114" s="19">
        <f t="shared" si="2"/>
        <v>1000000</v>
      </c>
    </row>
    <row r="115" spans="1:8" ht="12">
      <c r="A115" s="1"/>
      <c r="B115" s="1"/>
      <c r="C115" s="1"/>
      <c r="D115" s="1"/>
      <c r="E115" s="2"/>
      <c r="F115" s="3"/>
      <c r="G115" s="8"/>
      <c r="H115" s="13">
        <f t="shared" si="2"/>
        <v>0</v>
      </c>
    </row>
    <row r="116" spans="1:8" ht="12">
      <c r="A116" s="1"/>
      <c r="B116" s="1">
        <v>3410</v>
      </c>
      <c r="C116" s="1"/>
      <c r="D116" s="1" t="s">
        <v>87</v>
      </c>
      <c r="E116" s="2"/>
      <c r="F116" s="3"/>
      <c r="G116" s="8"/>
      <c r="H116" s="13">
        <f t="shared" si="2"/>
        <v>0</v>
      </c>
    </row>
    <row r="117" spans="1:8" ht="12">
      <c r="A117" s="1"/>
      <c r="B117" s="1">
        <v>3410</v>
      </c>
      <c r="C117" s="1"/>
      <c r="D117" s="1" t="s">
        <v>88</v>
      </c>
      <c r="E117" s="2">
        <v>1</v>
      </c>
      <c r="F117" s="3">
        <v>1200000</v>
      </c>
      <c r="G117" s="8">
        <v>1</v>
      </c>
      <c r="H117" s="19">
        <f t="shared" si="2"/>
        <v>1200000</v>
      </c>
    </row>
    <row r="118" spans="1:8" ht="12">
      <c r="A118" s="1"/>
      <c r="B118" s="1">
        <v>3410</v>
      </c>
      <c r="C118" s="1"/>
      <c r="D118" s="1" t="s">
        <v>89</v>
      </c>
      <c r="E118" s="2">
        <v>2</v>
      </c>
      <c r="F118" s="3">
        <v>3000</v>
      </c>
      <c r="G118" s="8">
        <v>5700</v>
      </c>
      <c r="H118" s="19">
        <f t="shared" si="2"/>
        <v>34200000</v>
      </c>
    </row>
    <row r="119" spans="1:8" ht="12">
      <c r="A119" s="1"/>
      <c r="B119" s="1">
        <v>3410</v>
      </c>
      <c r="C119" s="1"/>
      <c r="D119" s="1" t="s">
        <v>90</v>
      </c>
      <c r="E119" s="2">
        <v>1</v>
      </c>
      <c r="F119" s="3">
        <v>13500</v>
      </c>
      <c r="G119" s="8">
        <v>5700</v>
      </c>
      <c r="H119" s="19">
        <f t="shared" si="2"/>
        <v>76950000</v>
      </c>
    </row>
    <row r="120" spans="1:8" ht="12">
      <c r="A120" s="12"/>
      <c r="B120" s="1">
        <v>3410</v>
      </c>
      <c r="C120" s="1"/>
      <c r="D120" s="6" t="s">
        <v>91</v>
      </c>
      <c r="E120" s="2">
        <v>1</v>
      </c>
      <c r="F120" s="3">
        <v>8000</v>
      </c>
      <c r="G120" s="8">
        <v>5700</v>
      </c>
      <c r="H120" s="19">
        <f t="shared" si="2"/>
        <v>45600000</v>
      </c>
    </row>
    <row r="121" spans="1:8" ht="12">
      <c r="A121" s="12"/>
      <c r="B121" s="1">
        <v>3410</v>
      </c>
      <c r="C121" s="1"/>
      <c r="D121" s="6"/>
      <c r="E121" s="2"/>
      <c r="F121" s="3"/>
      <c r="G121" s="8"/>
      <c r="H121" s="19"/>
    </row>
    <row r="122" spans="1:8" ht="12">
      <c r="A122" s="1"/>
      <c r="B122" s="1">
        <v>3410</v>
      </c>
      <c r="C122" s="1"/>
      <c r="D122" s="1" t="s">
        <v>92</v>
      </c>
      <c r="E122" s="2">
        <v>18</v>
      </c>
      <c r="F122" s="7">
        <v>1150</v>
      </c>
      <c r="G122" s="8">
        <v>12200</v>
      </c>
      <c r="H122" s="19">
        <f>E122*F122*G122</f>
        <v>252540000</v>
      </c>
    </row>
    <row r="123" spans="1:8" ht="12">
      <c r="A123" s="1"/>
      <c r="B123" s="1">
        <v>3410</v>
      </c>
      <c r="C123" s="1"/>
      <c r="D123" s="1" t="s">
        <v>93</v>
      </c>
      <c r="E123" s="2">
        <v>0</v>
      </c>
      <c r="F123" s="7">
        <v>1150</v>
      </c>
      <c r="G123" s="8">
        <v>0</v>
      </c>
      <c r="H123" s="13">
        <f t="shared" si="2"/>
        <v>0</v>
      </c>
    </row>
    <row r="124" ht="12">
      <c r="H124" s="4"/>
    </row>
    <row r="125" spans="4:8" ht="12">
      <c r="D125" t="s">
        <v>101</v>
      </c>
      <c r="E125" s="2">
        <v>12</v>
      </c>
      <c r="H125" s="21">
        <v>144742404</v>
      </c>
    </row>
    <row r="126" ht="12">
      <c r="H126" s="4"/>
    </row>
    <row r="127" spans="4:8" ht="12">
      <c r="D127" t="s">
        <v>102</v>
      </c>
      <c r="E127" s="2">
        <v>12</v>
      </c>
      <c r="H127" s="4"/>
    </row>
    <row r="128" ht="12">
      <c r="H128" s="4"/>
    </row>
    <row r="129" spans="4:8" ht="12">
      <c r="D129" t="s">
        <v>44</v>
      </c>
      <c r="H129" s="17">
        <f>SUM(H3:H128)</f>
        <v>1955202280.299</v>
      </c>
    </row>
    <row r="130" ht="12">
      <c r="H130" s="4"/>
    </row>
    <row r="131" ht="12">
      <c r="H131" s="4"/>
    </row>
    <row r="132" ht="12">
      <c r="H132" s="4"/>
    </row>
    <row r="133" ht="12">
      <c r="H133" s="4"/>
    </row>
    <row r="134" ht="12">
      <c r="H134" s="4"/>
    </row>
    <row r="135" ht="12">
      <c r="H135" s="4"/>
    </row>
    <row r="136" ht="12">
      <c r="H136" s="4"/>
    </row>
    <row r="137" ht="12">
      <c r="H137" s="4"/>
    </row>
    <row r="138" ht="12">
      <c r="H138" s="4"/>
    </row>
    <row r="139" ht="12">
      <c r="H139" s="4"/>
    </row>
    <row r="140" ht="12">
      <c r="H140" s="4"/>
    </row>
    <row r="141" ht="12">
      <c r="H141" s="4"/>
    </row>
    <row r="142" ht="12">
      <c r="H142" s="4"/>
    </row>
    <row r="143" ht="12">
      <c r="H143" s="4"/>
    </row>
    <row r="144" ht="12">
      <c r="H144" s="4"/>
    </row>
    <row r="145" ht="12">
      <c r="H145" s="4"/>
    </row>
    <row r="146" ht="12">
      <c r="H146" s="4"/>
    </row>
    <row r="147" ht="12">
      <c r="H147" s="4"/>
    </row>
    <row r="148" ht="12">
      <c r="H148" s="4"/>
    </row>
    <row r="149" ht="12">
      <c r="H149" s="4"/>
    </row>
    <row r="150" ht="12">
      <c r="H150" s="4"/>
    </row>
    <row r="151" ht="12">
      <c r="H151" s="4"/>
    </row>
    <row r="152" ht="12">
      <c r="H152" s="4"/>
    </row>
    <row r="153" ht="12">
      <c r="H153" s="4"/>
    </row>
    <row r="154" ht="12">
      <c r="H154" s="4"/>
    </row>
    <row r="155" ht="12">
      <c r="H155" s="4"/>
    </row>
    <row r="156" ht="12">
      <c r="H156" s="4"/>
    </row>
    <row r="157" ht="12">
      <c r="H157" s="4"/>
    </row>
    <row r="158" ht="12">
      <c r="H158" s="4"/>
    </row>
    <row r="159" ht="12">
      <c r="H159" s="4"/>
    </row>
    <row r="160" ht="12">
      <c r="H160" s="4"/>
    </row>
    <row r="161" ht="12">
      <c r="H161" s="4"/>
    </row>
    <row r="162" ht="12">
      <c r="H162" s="4"/>
    </row>
    <row r="163" ht="12">
      <c r="H163" s="4"/>
    </row>
    <row r="164" ht="12">
      <c r="H164" s="4"/>
    </row>
    <row r="165" ht="12">
      <c r="H165" s="4"/>
    </row>
    <row r="166" ht="12">
      <c r="H166" s="4"/>
    </row>
    <row r="167" ht="12">
      <c r="H167" s="4"/>
    </row>
    <row r="168" ht="12">
      <c r="H168" s="4"/>
    </row>
    <row r="169" ht="12">
      <c r="H169" s="4"/>
    </row>
    <row r="170" ht="12">
      <c r="H170" s="4"/>
    </row>
    <row r="171" ht="12">
      <c r="H171" s="4"/>
    </row>
    <row r="172" ht="12">
      <c r="H172" s="4"/>
    </row>
    <row r="173" ht="12">
      <c r="H173" s="4"/>
    </row>
    <row r="174" ht="12">
      <c r="H174" s="4"/>
    </row>
    <row r="175" ht="12">
      <c r="H175" s="4"/>
    </row>
    <row r="176" ht="12">
      <c r="H176" s="4"/>
    </row>
    <row r="177" ht="12">
      <c r="H177" s="4"/>
    </row>
    <row r="178" ht="12">
      <c r="H178" s="4"/>
    </row>
    <row r="179" ht="12">
      <c r="H179" s="4"/>
    </row>
    <row r="180" ht="12">
      <c r="H180" s="4"/>
    </row>
    <row r="181" ht="12">
      <c r="H181" s="4"/>
    </row>
    <row r="182" ht="12">
      <c r="H182" s="4"/>
    </row>
    <row r="183" ht="12">
      <c r="H183" s="4"/>
    </row>
    <row r="184" ht="12">
      <c r="H184" s="4"/>
    </row>
    <row r="185" ht="12">
      <c r="H185" s="4"/>
    </row>
    <row r="186" ht="12">
      <c r="H186" s="4"/>
    </row>
    <row r="187" ht="12">
      <c r="H187" s="4"/>
    </row>
    <row r="188" ht="12">
      <c r="H188" s="4"/>
    </row>
    <row r="189" ht="12">
      <c r="H189" s="4"/>
    </row>
    <row r="190" ht="12">
      <c r="H190" s="4"/>
    </row>
    <row r="191" ht="12">
      <c r="H191" s="4"/>
    </row>
    <row r="192" ht="12">
      <c r="H192" s="4"/>
    </row>
    <row r="193" ht="12">
      <c r="H193" s="4"/>
    </row>
    <row r="194" ht="12">
      <c r="H194" s="4"/>
    </row>
    <row r="195" ht="12">
      <c r="H195" s="4"/>
    </row>
    <row r="196" ht="12">
      <c r="H196" s="4"/>
    </row>
    <row r="197" ht="12">
      <c r="H197" s="4"/>
    </row>
    <row r="198" ht="12">
      <c r="H198" s="4"/>
    </row>
    <row r="199" ht="12">
      <c r="H199" s="4"/>
    </row>
    <row r="200" ht="12">
      <c r="H200" s="4"/>
    </row>
    <row r="201" ht="12">
      <c r="H201" s="4"/>
    </row>
    <row r="202" ht="12">
      <c r="H202" s="4"/>
    </row>
    <row r="203" ht="12">
      <c r="H203" s="4"/>
    </row>
    <row r="204" ht="12">
      <c r="H204" s="4"/>
    </row>
    <row r="205" ht="12">
      <c r="H205" s="4"/>
    </row>
    <row r="206" ht="12">
      <c r="H206" s="4"/>
    </row>
    <row r="207" ht="12">
      <c r="H207" s="4"/>
    </row>
    <row r="208" ht="12">
      <c r="H208" s="4"/>
    </row>
    <row r="209" ht="12">
      <c r="H209" s="4"/>
    </row>
    <row r="210" ht="12">
      <c r="H210" s="4"/>
    </row>
    <row r="211" ht="12">
      <c r="H211" s="4"/>
    </row>
    <row r="212" ht="12">
      <c r="H212" s="4"/>
    </row>
    <row r="213" ht="12">
      <c r="H213" s="4"/>
    </row>
    <row r="214" ht="12">
      <c r="H214" s="4"/>
    </row>
    <row r="215" ht="12">
      <c r="H215" s="4"/>
    </row>
    <row r="216" ht="12">
      <c r="H216" s="4"/>
    </row>
    <row r="217" ht="12">
      <c r="H217" s="4"/>
    </row>
    <row r="218" ht="12">
      <c r="H218" s="4"/>
    </row>
    <row r="219" ht="12">
      <c r="H219" s="4"/>
    </row>
    <row r="220" ht="12">
      <c r="H220" s="4"/>
    </row>
    <row r="221" ht="12">
      <c r="H221" s="4"/>
    </row>
    <row r="222" ht="12">
      <c r="H222" s="4"/>
    </row>
    <row r="223" ht="12">
      <c r="H223" s="4"/>
    </row>
    <row r="224" ht="12">
      <c r="H224" s="4"/>
    </row>
    <row r="225" ht="12">
      <c r="H225" s="4"/>
    </row>
    <row r="226" ht="12">
      <c r="H226" s="4"/>
    </row>
    <row r="227" ht="12">
      <c r="H227" s="4"/>
    </row>
    <row r="228" ht="12">
      <c r="H228" s="4"/>
    </row>
    <row r="229" ht="12">
      <c r="H229" s="4"/>
    </row>
    <row r="230" ht="12">
      <c r="H230" s="4"/>
    </row>
    <row r="231" ht="12">
      <c r="H231" s="4"/>
    </row>
    <row r="232" ht="12">
      <c r="H232" s="4"/>
    </row>
    <row r="233" ht="12">
      <c r="H233" s="4"/>
    </row>
    <row r="234" ht="12">
      <c r="H234" s="4"/>
    </row>
    <row r="235" ht="12">
      <c r="H235" s="4"/>
    </row>
    <row r="236" ht="12">
      <c r="H236" s="4"/>
    </row>
    <row r="237" ht="12">
      <c r="H237" s="4"/>
    </row>
    <row r="238" ht="12">
      <c r="H238" s="4"/>
    </row>
    <row r="239" ht="12">
      <c r="H239" s="4"/>
    </row>
    <row r="240" ht="12">
      <c r="H240" s="4"/>
    </row>
    <row r="241" ht="12">
      <c r="H241" s="4"/>
    </row>
    <row r="242" ht="12">
      <c r="H242" s="4"/>
    </row>
    <row r="243" ht="12">
      <c r="H243" s="4"/>
    </row>
    <row r="244" ht="12">
      <c r="H244" s="4"/>
    </row>
    <row r="245" ht="12">
      <c r="H245" s="4"/>
    </row>
    <row r="246" ht="12">
      <c r="H246" s="4"/>
    </row>
    <row r="247" ht="12">
      <c r="H247" s="4"/>
    </row>
    <row r="248" ht="12">
      <c r="H248" s="4"/>
    </row>
    <row r="249" ht="12">
      <c r="H249" s="4"/>
    </row>
    <row r="250" ht="12">
      <c r="H250" s="4"/>
    </row>
    <row r="251" ht="12">
      <c r="H251" s="4"/>
    </row>
    <row r="252" ht="12">
      <c r="H252" s="4"/>
    </row>
    <row r="253" ht="12">
      <c r="H253" s="4"/>
    </row>
    <row r="254" ht="12">
      <c r="H254" s="4"/>
    </row>
    <row r="255" ht="12">
      <c r="H255" s="4"/>
    </row>
    <row r="256" ht="12">
      <c r="H256" s="4"/>
    </row>
    <row r="257" ht="12">
      <c r="H257" s="4"/>
    </row>
    <row r="258" ht="12">
      <c r="H258" s="4"/>
    </row>
    <row r="259" ht="12">
      <c r="H259" s="4"/>
    </row>
    <row r="260" ht="12">
      <c r="H260" s="4"/>
    </row>
    <row r="261" ht="12">
      <c r="H261" s="4"/>
    </row>
    <row r="262" ht="12">
      <c r="H262" s="4"/>
    </row>
    <row r="263" ht="12">
      <c r="H263" s="4"/>
    </row>
    <row r="264" ht="12">
      <c r="H264" s="4"/>
    </row>
    <row r="265" ht="12">
      <c r="H265" s="4"/>
    </row>
    <row r="266" ht="12">
      <c r="H266" s="4"/>
    </row>
    <row r="267" ht="12">
      <c r="H267" s="4"/>
    </row>
    <row r="268" ht="12">
      <c r="H268" s="4"/>
    </row>
    <row r="269" ht="12">
      <c r="H269" s="4"/>
    </row>
    <row r="270" ht="12">
      <c r="H270" s="4"/>
    </row>
    <row r="271" ht="12">
      <c r="H271" s="4"/>
    </row>
    <row r="272" ht="12">
      <c r="H272" s="4"/>
    </row>
    <row r="273" ht="12">
      <c r="H273" s="4"/>
    </row>
    <row r="274" ht="12">
      <c r="H274" s="4"/>
    </row>
    <row r="275" ht="12">
      <c r="H275" s="4"/>
    </row>
    <row r="276" ht="12">
      <c r="H276" s="4"/>
    </row>
    <row r="277" ht="12">
      <c r="H277" s="4"/>
    </row>
    <row r="278" ht="12">
      <c r="H278" s="4"/>
    </row>
    <row r="279" ht="12">
      <c r="H279" s="4"/>
    </row>
    <row r="280" ht="12">
      <c r="H280" s="4"/>
    </row>
    <row r="281" ht="12">
      <c r="H281" s="4"/>
    </row>
    <row r="282" ht="12">
      <c r="H282" s="4"/>
    </row>
    <row r="283" ht="12">
      <c r="H283" s="4"/>
    </row>
    <row r="284" ht="12">
      <c r="H284" s="4"/>
    </row>
    <row r="285" ht="12">
      <c r="H285" s="4"/>
    </row>
    <row r="286" ht="12">
      <c r="H286" s="4"/>
    </row>
    <row r="287" ht="12">
      <c r="H287" s="4"/>
    </row>
    <row r="288" ht="12">
      <c r="H288" s="4"/>
    </row>
    <row r="289" ht="12">
      <c r="H289" s="4"/>
    </row>
    <row r="290" ht="12">
      <c r="H290" s="4"/>
    </row>
    <row r="291" ht="12">
      <c r="H291" s="4"/>
    </row>
    <row r="292" ht="12">
      <c r="H292" s="4"/>
    </row>
    <row r="293" ht="12">
      <c r="H293" s="4"/>
    </row>
    <row r="294" ht="12">
      <c r="H294" s="4"/>
    </row>
    <row r="295" ht="12">
      <c r="H295" s="4"/>
    </row>
    <row r="296" ht="12">
      <c r="H296" s="4"/>
    </row>
    <row r="297" ht="12">
      <c r="H297" s="4"/>
    </row>
    <row r="298" ht="12">
      <c r="H298" s="4"/>
    </row>
    <row r="299" ht="12">
      <c r="H299" s="4"/>
    </row>
    <row r="300" ht="12">
      <c r="H300" s="4"/>
    </row>
    <row r="301" ht="12">
      <c r="H301" s="4"/>
    </row>
    <row r="302" ht="12">
      <c r="H302" s="4"/>
    </row>
    <row r="303" ht="12">
      <c r="H303" s="4"/>
    </row>
    <row r="304" ht="12">
      <c r="H304" s="4"/>
    </row>
    <row r="305" ht="12">
      <c r="H305" s="4"/>
    </row>
    <row r="306" ht="12">
      <c r="H306" s="4"/>
    </row>
    <row r="307" ht="12">
      <c r="H307" s="4"/>
    </row>
    <row r="308" ht="12">
      <c r="H308" s="4"/>
    </row>
    <row r="309" ht="12">
      <c r="H309" s="4"/>
    </row>
    <row r="310" ht="12">
      <c r="H310" s="4"/>
    </row>
    <row r="311" ht="12">
      <c r="H311" s="4"/>
    </row>
    <row r="312" ht="12">
      <c r="H312" s="4"/>
    </row>
    <row r="313" ht="12">
      <c r="H313" s="4"/>
    </row>
    <row r="314" ht="12">
      <c r="H314" s="4"/>
    </row>
    <row r="315" ht="12">
      <c r="H315" s="4"/>
    </row>
    <row r="316" ht="12">
      <c r="H316" s="4"/>
    </row>
    <row r="317" ht="12">
      <c r="H317" s="4"/>
    </row>
    <row r="318" ht="12">
      <c r="H318" s="4"/>
    </row>
    <row r="319" ht="12">
      <c r="H319" s="4"/>
    </row>
    <row r="320" ht="12">
      <c r="H320" s="4"/>
    </row>
    <row r="321" ht="12">
      <c r="H321" s="4"/>
    </row>
    <row r="322" ht="12">
      <c r="H322" s="4"/>
    </row>
    <row r="323" ht="12">
      <c r="H323" s="4"/>
    </row>
    <row r="324" ht="12">
      <c r="H324" s="4"/>
    </row>
    <row r="325" ht="12">
      <c r="H325" s="4"/>
    </row>
    <row r="326" ht="12">
      <c r="H326" s="4"/>
    </row>
    <row r="327" ht="12">
      <c r="H327" s="4"/>
    </row>
    <row r="328" ht="12">
      <c r="H328" s="4"/>
    </row>
    <row r="329" ht="12">
      <c r="H329" s="4"/>
    </row>
    <row r="330" ht="12">
      <c r="H330" s="4"/>
    </row>
    <row r="331" ht="12">
      <c r="H331" s="4"/>
    </row>
    <row r="332" ht="12">
      <c r="H332" s="4"/>
    </row>
    <row r="333" ht="12">
      <c r="H333" s="4"/>
    </row>
    <row r="334" ht="12">
      <c r="H334" s="4"/>
    </row>
    <row r="335" ht="12">
      <c r="H335" s="4"/>
    </row>
    <row r="336" ht="12">
      <c r="H336" s="4"/>
    </row>
    <row r="337" ht="12">
      <c r="H337" s="4"/>
    </row>
    <row r="338" ht="12">
      <c r="H338" s="4"/>
    </row>
    <row r="339" ht="12">
      <c r="H339" s="4"/>
    </row>
    <row r="340" ht="12">
      <c r="H340" s="4"/>
    </row>
    <row r="341" ht="12">
      <c r="H341" s="4"/>
    </row>
    <row r="342" ht="12">
      <c r="H342" s="4"/>
    </row>
    <row r="343" ht="12">
      <c r="H343" s="4"/>
    </row>
    <row r="344" ht="12">
      <c r="H344" s="4"/>
    </row>
    <row r="345" ht="12">
      <c r="H345" s="4"/>
    </row>
    <row r="346" ht="12">
      <c r="H346" s="4"/>
    </row>
    <row r="347" ht="12">
      <c r="H347" s="4"/>
    </row>
    <row r="348" ht="12">
      <c r="H348" s="4"/>
    </row>
    <row r="349" ht="12">
      <c r="H349" s="4"/>
    </row>
    <row r="350" ht="12">
      <c r="H350" s="4"/>
    </row>
    <row r="351" ht="12">
      <c r="H351" s="4"/>
    </row>
    <row r="352" ht="12">
      <c r="H352" s="4"/>
    </row>
    <row r="353" ht="12">
      <c r="H353" s="4"/>
    </row>
    <row r="354" ht="12">
      <c r="H354" s="4"/>
    </row>
    <row r="355" ht="12">
      <c r="H355" s="4"/>
    </row>
    <row r="356" ht="12">
      <c r="H356" s="4"/>
    </row>
    <row r="357" ht="12">
      <c r="H357" s="4"/>
    </row>
    <row r="358" ht="12">
      <c r="H358" s="4"/>
    </row>
    <row r="359" ht="12">
      <c r="H359" s="4"/>
    </row>
    <row r="360" ht="12">
      <c r="H360" s="4"/>
    </row>
    <row r="361" ht="12">
      <c r="H361" s="4"/>
    </row>
    <row r="362" ht="12">
      <c r="H362" s="4"/>
    </row>
    <row r="363" ht="12">
      <c r="H363" s="4"/>
    </row>
    <row r="364" ht="12">
      <c r="H364" s="4"/>
    </row>
    <row r="365" ht="12">
      <c r="H365" s="4"/>
    </row>
    <row r="366" ht="12">
      <c r="H366" s="4"/>
    </row>
    <row r="367" ht="12">
      <c r="H367" s="4"/>
    </row>
    <row r="368" ht="12">
      <c r="H368" s="4"/>
    </row>
    <row r="369" ht="12">
      <c r="H369" s="4"/>
    </row>
    <row r="370" ht="12">
      <c r="H370" s="4"/>
    </row>
    <row r="371" ht="12">
      <c r="H371" s="4"/>
    </row>
    <row r="372" ht="12">
      <c r="H372" s="4"/>
    </row>
    <row r="373" ht="12">
      <c r="H373" s="4"/>
    </row>
    <row r="374" ht="12">
      <c r="H374" s="4"/>
    </row>
    <row r="375" ht="12">
      <c r="H375" s="4"/>
    </row>
    <row r="376" ht="12">
      <c r="H376" s="4"/>
    </row>
    <row r="377" ht="12">
      <c r="H377" s="4"/>
    </row>
    <row r="378" ht="12">
      <c r="H378" s="4"/>
    </row>
    <row r="379" ht="12">
      <c r="H379" s="4"/>
    </row>
    <row r="380" ht="12">
      <c r="H380" s="4"/>
    </row>
    <row r="381" ht="12">
      <c r="H381" s="4"/>
    </row>
    <row r="382" ht="12">
      <c r="H382" s="4"/>
    </row>
    <row r="383" ht="12">
      <c r="H383" s="4"/>
    </row>
    <row r="384" ht="12">
      <c r="H384" s="4"/>
    </row>
    <row r="385" ht="12">
      <c r="H385" s="4"/>
    </row>
    <row r="386" ht="12">
      <c r="H386" s="4"/>
    </row>
    <row r="387" ht="12">
      <c r="H387" s="4"/>
    </row>
    <row r="388" ht="12">
      <c r="H388" s="4"/>
    </row>
    <row r="389" ht="12">
      <c r="H389" s="4"/>
    </row>
    <row r="390" ht="12">
      <c r="H390" s="4"/>
    </row>
    <row r="391" ht="12">
      <c r="H391" s="4"/>
    </row>
    <row r="392" ht="12">
      <c r="H392" s="4"/>
    </row>
    <row r="393" ht="12">
      <c r="H393" s="4"/>
    </row>
    <row r="394" ht="12">
      <c r="H394" s="4"/>
    </row>
    <row r="395" ht="12">
      <c r="H395" s="4"/>
    </row>
    <row r="396" ht="12">
      <c r="H396" s="4"/>
    </row>
    <row r="397" ht="12">
      <c r="H397" s="4"/>
    </row>
    <row r="398" ht="12">
      <c r="H398" s="4"/>
    </row>
    <row r="399" ht="12">
      <c r="H399" s="4"/>
    </row>
    <row r="400" ht="12">
      <c r="H400" s="4"/>
    </row>
    <row r="401" ht="12">
      <c r="H401" s="4"/>
    </row>
    <row r="402" ht="12">
      <c r="H402" s="4"/>
    </row>
    <row r="403" ht="12">
      <c r="H403" s="4"/>
    </row>
    <row r="404" ht="12">
      <c r="H404" s="4"/>
    </row>
    <row r="405" ht="12">
      <c r="H405" s="4"/>
    </row>
    <row r="406" ht="12">
      <c r="H406" s="4"/>
    </row>
    <row r="407" ht="12">
      <c r="H407" s="4"/>
    </row>
    <row r="408" ht="12">
      <c r="H408" s="4"/>
    </row>
    <row r="409" ht="12">
      <c r="H409" s="4"/>
    </row>
    <row r="410" ht="12">
      <c r="H410" s="4"/>
    </row>
    <row r="411" ht="12">
      <c r="H411" s="4"/>
    </row>
    <row r="412" ht="12">
      <c r="H412" s="4"/>
    </row>
    <row r="413" ht="12">
      <c r="H413" s="4"/>
    </row>
    <row r="414" ht="12">
      <c r="H414" s="4"/>
    </row>
    <row r="415" ht="12">
      <c r="H415" s="4"/>
    </row>
    <row r="416" ht="12">
      <c r="H416" s="4"/>
    </row>
    <row r="417" ht="12">
      <c r="H417" s="4"/>
    </row>
    <row r="418" ht="12">
      <c r="H418" s="4"/>
    </row>
    <row r="419" ht="12">
      <c r="H419" s="4"/>
    </row>
    <row r="420" ht="12">
      <c r="H420" s="4"/>
    </row>
    <row r="421" ht="12">
      <c r="H421" s="4"/>
    </row>
    <row r="422" ht="12">
      <c r="H422" s="4"/>
    </row>
    <row r="423" ht="12">
      <c r="H423" s="4"/>
    </row>
    <row r="424" ht="12">
      <c r="H424" s="4"/>
    </row>
    <row r="425" ht="12">
      <c r="H425" s="4"/>
    </row>
    <row r="426" ht="12">
      <c r="H426" s="4"/>
    </row>
    <row r="427" ht="12">
      <c r="H427" s="4"/>
    </row>
    <row r="428" ht="12">
      <c r="H428" s="4"/>
    </row>
    <row r="429" ht="12">
      <c r="H429" s="4"/>
    </row>
    <row r="430" ht="12">
      <c r="H430" s="4"/>
    </row>
    <row r="431" ht="12">
      <c r="H431" s="4"/>
    </row>
    <row r="432" ht="12">
      <c r="H432" s="4"/>
    </row>
    <row r="433" ht="12">
      <c r="H433" s="4"/>
    </row>
    <row r="434" ht="12">
      <c r="H434" s="4"/>
    </row>
    <row r="435" ht="12">
      <c r="H435" s="4"/>
    </row>
    <row r="436" ht="12">
      <c r="H436" s="4"/>
    </row>
    <row r="437" ht="12">
      <c r="H437" s="4"/>
    </row>
    <row r="438" ht="12">
      <c r="H438" s="4"/>
    </row>
    <row r="439" ht="12">
      <c r="H439" s="4"/>
    </row>
    <row r="440" ht="12">
      <c r="H440" s="4"/>
    </row>
    <row r="441" ht="12">
      <c r="H441" s="4"/>
    </row>
    <row r="442" ht="12">
      <c r="H442" s="4"/>
    </row>
    <row r="443" ht="12">
      <c r="H443" s="4"/>
    </row>
    <row r="444" ht="12">
      <c r="H444" s="4"/>
    </row>
    <row r="445" ht="12">
      <c r="H445" s="4"/>
    </row>
    <row r="446" ht="12">
      <c r="H446" s="4"/>
    </row>
    <row r="447" ht="12">
      <c r="H447" s="4"/>
    </row>
    <row r="448" ht="12">
      <c r="H448" s="4"/>
    </row>
    <row r="449" ht="12">
      <c r="H449" s="4"/>
    </row>
    <row r="450" ht="12">
      <c r="H450" s="4"/>
    </row>
    <row r="451" ht="12">
      <c r="H451" s="4"/>
    </row>
    <row r="452" ht="12">
      <c r="H452" s="4"/>
    </row>
    <row r="453" ht="12">
      <c r="H453" s="4"/>
    </row>
    <row r="454" ht="12">
      <c r="H454" s="4"/>
    </row>
    <row r="455" ht="12">
      <c r="H455" s="4"/>
    </row>
    <row r="456" ht="12">
      <c r="H456" s="4"/>
    </row>
    <row r="457" ht="12">
      <c r="H457" s="4"/>
    </row>
    <row r="458" ht="12">
      <c r="H458" s="4"/>
    </row>
    <row r="459" ht="12">
      <c r="H459" s="4"/>
    </row>
    <row r="460" ht="12">
      <c r="H460" s="4"/>
    </row>
    <row r="461" ht="12">
      <c r="H461" s="4"/>
    </row>
    <row r="462" ht="12">
      <c r="H462" s="4"/>
    </row>
    <row r="463" ht="12">
      <c r="H463" s="4"/>
    </row>
    <row r="464" ht="12">
      <c r="H464" s="4"/>
    </row>
    <row r="465" ht="12">
      <c r="H465" s="4"/>
    </row>
    <row r="466" ht="12">
      <c r="H466" s="4"/>
    </row>
    <row r="467" ht="12">
      <c r="H467" s="4"/>
    </row>
    <row r="468" ht="12">
      <c r="H468" s="4"/>
    </row>
    <row r="469" ht="12">
      <c r="H469" s="4"/>
    </row>
    <row r="470" ht="12">
      <c r="H470" s="4"/>
    </row>
    <row r="471" ht="12">
      <c r="H471" s="4"/>
    </row>
    <row r="472" ht="12">
      <c r="H472" s="4"/>
    </row>
    <row r="473" ht="12">
      <c r="H473" s="4"/>
    </row>
    <row r="474" ht="12">
      <c r="H474" s="4"/>
    </row>
    <row r="475" ht="12">
      <c r="H475" s="4"/>
    </row>
    <row r="476" ht="12">
      <c r="H476" s="4"/>
    </row>
    <row r="477" ht="12">
      <c r="H477" s="4"/>
    </row>
    <row r="478" ht="12">
      <c r="H478" s="4"/>
    </row>
    <row r="479" ht="12">
      <c r="H479" s="4"/>
    </row>
    <row r="480" ht="12">
      <c r="H480" s="4"/>
    </row>
    <row r="481" ht="12">
      <c r="H481" s="4"/>
    </row>
    <row r="482" ht="12">
      <c r="H482" s="4"/>
    </row>
    <row r="483" ht="12">
      <c r="H483" s="4"/>
    </row>
    <row r="484" ht="12">
      <c r="H484" s="4"/>
    </row>
    <row r="485" ht="12">
      <c r="H485" s="4"/>
    </row>
    <row r="486" ht="12">
      <c r="H486" s="4"/>
    </row>
    <row r="487" ht="12">
      <c r="H487" s="4"/>
    </row>
    <row r="488" ht="12">
      <c r="H488" s="4"/>
    </row>
    <row r="489" ht="12">
      <c r="H489" s="4"/>
    </row>
    <row r="490" ht="12">
      <c r="H490" s="4"/>
    </row>
    <row r="491" ht="12">
      <c r="H491" s="4"/>
    </row>
    <row r="492" ht="12">
      <c r="H492" s="4"/>
    </row>
    <row r="493" ht="12">
      <c r="H493" s="4"/>
    </row>
    <row r="494" ht="12">
      <c r="H494" s="4"/>
    </row>
    <row r="495" ht="12">
      <c r="H495" s="4"/>
    </row>
    <row r="496" ht="12">
      <c r="H496" s="4"/>
    </row>
    <row r="497" ht="12">
      <c r="H497" s="4"/>
    </row>
    <row r="498" ht="12">
      <c r="H498" s="4"/>
    </row>
    <row r="499" ht="12">
      <c r="H499" s="4"/>
    </row>
    <row r="500" ht="12">
      <c r="H500" s="4"/>
    </row>
    <row r="501" ht="12">
      <c r="H501" s="4"/>
    </row>
    <row r="502" ht="12">
      <c r="H502" s="4"/>
    </row>
    <row r="503" ht="12">
      <c r="H503" s="4"/>
    </row>
    <row r="504" ht="12">
      <c r="H504" s="4"/>
    </row>
    <row r="505" ht="12">
      <c r="H505" s="4"/>
    </row>
    <row r="506" ht="12">
      <c r="H506" s="4"/>
    </row>
    <row r="507" ht="12">
      <c r="H507" s="4"/>
    </row>
    <row r="508" ht="12">
      <c r="H508" s="4"/>
    </row>
    <row r="509" ht="12">
      <c r="H509" s="4"/>
    </row>
    <row r="510" ht="12">
      <c r="H510" s="4"/>
    </row>
    <row r="511" ht="12">
      <c r="H511" s="4"/>
    </row>
    <row r="512" ht="12">
      <c r="H512" s="4"/>
    </row>
    <row r="513" ht="12">
      <c r="H513" s="4"/>
    </row>
    <row r="514" ht="12">
      <c r="H514" s="4"/>
    </row>
    <row r="515" ht="12">
      <c r="H515" s="4"/>
    </row>
    <row r="516" ht="12">
      <c r="H516" s="4"/>
    </row>
    <row r="517" ht="12">
      <c r="H517" s="4"/>
    </row>
    <row r="518" ht="12">
      <c r="H518" s="4"/>
    </row>
    <row r="519" ht="12">
      <c r="H519" s="4"/>
    </row>
    <row r="520" ht="12">
      <c r="H520" s="4"/>
    </row>
    <row r="521" ht="12">
      <c r="H521" s="4"/>
    </row>
    <row r="522" ht="12">
      <c r="H522" s="4"/>
    </row>
    <row r="523" ht="12">
      <c r="H523" s="4"/>
    </row>
    <row r="524" ht="12">
      <c r="H524" s="4"/>
    </row>
    <row r="525" ht="12">
      <c r="H525" s="4"/>
    </row>
    <row r="526" ht="12">
      <c r="H526" s="4"/>
    </row>
    <row r="527" ht="12">
      <c r="H527" s="4"/>
    </row>
    <row r="528" ht="12">
      <c r="H528" s="4"/>
    </row>
    <row r="529" ht="12">
      <c r="H529" s="4"/>
    </row>
    <row r="530" ht="12">
      <c r="H530" s="4"/>
    </row>
    <row r="531" ht="12">
      <c r="H531" s="4"/>
    </row>
    <row r="532" ht="12">
      <c r="H532" s="4"/>
    </row>
    <row r="533" ht="12">
      <c r="H533" s="4"/>
    </row>
    <row r="534" ht="12">
      <c r="H534" s="4"/>
    </row>
    <row r="535" ht="12">
      <c r="H535" s="4"/>
    </row>
    <row r="536" ht="12">
      <c r="H536" s="4"/>
    </row>
    <row r="537" ht="12">
      <c r="H537" s="4"/>
    </row>
    <row r="538" ht="12">
      <c r="H538" s="4"/>
    </row>
    <row r="539" ht="12">
      <c r="H539" s="4"/>
    </row>
    <row r="540" ht="12">
      <c r="H540" s="4"/>
    </row>
    <row r="541" ht="12">
      <c r="H541" s="4"/>
    </row>
    <row r="542" ht="12">
      <c r="H542" s="4"/>
    </row>
    <row r="543" ht="12">
      <c r="H543" s="4"/>
    </row>
    <row r="544" ht="12">
      <c r="H544" s="4"/>
    </row>
    <row r="545" ht="12">
      <c r="H545" s="4"/>
    </row>
    <row r="546" ht="12">
      <c r="H546" s="4"/>
    </row>
    <row r="547" ht="12">
      <c r="H547" s="4"/>
    </row>
    <row r="548" ht="12">
      <c r="H548" s="4"/>
    </row>
    <row r="549" ht="12">
      <c r="H549" s="4"/>
    </row>
    <row r="550" ht="12">
      <c r="H550" s="4"/>
    </row>
    <row r="551" ht="12">
      <c r="H551" s="4"/>
    </row>
    <row r="552" ht="12">
      <c r="H552" s="4"/>
    </row>
    <row r="553" ht="12">
      <c r="H553" s="4"/>
    </row>
    <row r="554" ht="12">
      <c r="H554" s="4"/>
    </row>
    <row r="555" ht="12">
      <c r="H555" s="4"/>
    </row>
    <row r="556" ht="12">
      <c r="H556" s="4"/>
    </row>
    <row r="557" ht="12">
      <c r="H557" s="4"/>
    </row>
    <row r="558" ht="12">
      <c r="H558" s="4"/>
    </row>
    <row r="559" ht="12">
      <c r="H559" s="4"/>
    </row>
    <row r="560" ht="12">
      <c r="H560" s="4"/>
    </row>
    <row r="561" ht="12">
      <c r="H561" s="4"/>
    </row>
    <row r="562" ht="12">
      <c r="H562" s="4"/>
    </row>
    <row r="563" ht="12">
      <c r="H563" s="4"/>
    </row>
    <row r="564" ht="12">
      <c r="H564" s="4"/>
    </row>
    <row r="565" ht="12">
      <c r="H565" s="4"/>
    </row>
    <row r="566" ht="12">
      <c r="H566" s="4"/>
    </row>
    <row r="567" ht="12">
      <c r="H567" s="4"/>
    </row>
    <row r="568" ht="12">
      <c r="H568" s="4"/>
    </row>
    <row r="569" ht="12">
      <c r="H569" s="4"/>
    </row>
    <row r="570" ht="12">
      <c r="H570" s="4"/>
    </row>
    <row r="571" ht="12">
      <c r="H571" s="4"/>
    </row>
    <row r="572" ht="12">
      <c r="H572" s="4"/>
    </row>
    <row r="573" ht="12">
      <c r="H573" s="4"/>
    </row>
    <row r="574" ht="12">
      <c r="H574" s="4"/>
    </row>
    <row r="575" ht="12">
      <c r="H575" s="4"/>
    </row>
    <row r="576" ht="12">
      <c r="H576" s="4"/>
    </row>
    <row r="577" ht="12">
      <c r="H577" s="4"/>
    </row>
    <row r="578" ht="12">
      <c r="H578" s="4"/>
    </row>
    <row r="579" ht="12">
      <c r="H579" s="4"/>
    </row>
    <row r="580" ht="12">
      <c r="H580" s="4"/>
    </row>
    <row r="581" ht="12">
      <c r="H581" s="4"/>
    </row>
    <row r="582" ht="12">
      <c r="H582" s="4"/>
    </row>
    <row r="583" ht="12">
      <c r="H583" s="4"/>
    </row>
    <row r="584" ht="12">
      <c r="H584" s="4"/>
    </row>
    <row r="585" ht="12">
      <c r="H585" s="4"/>
    </row>
    <row r="586" ht="12">
      <c r="H586" s="4"/>
    </row>
    <row r="587" ht="12">
      <c r="H587" s="4"/>
    </row>
    <row r="588" ht="12">
      <c r="H588" s="4"/>
    </row>
    <row r="589" ht="12">
      <c r="H589" s="4"/>
    </row>
    <row r="590" ht="12">
      <c r="H590" s="4"/>
    </row>
    <row r="591" ht="12">
      <c r="H591" s="4"/>
    </row>
    <row r="592" ht="12">
      <c r="H592" s="4"/>
    </row>
    <row r="593" ht="12">
      <c r="H593" s="4"/>
    </row>
    <row r="594" ht="12">
      <c r="H594" s="4"/>
    </row>
    <row r="595" ht="12">
      <c r="H595" s="4"/>
    </row>
    <row r="596" ht="12">
      <c r="H596" s="4"/>
    </row>
    <row r="597" ht="12">
      <c r="H597" s="4"/>
    </row>
    <row r="598" ht="12">
      <c r="H598" s="4"/>
    </row>
    <row r="599" ht="12">
      <c r="H599" s="4"/>
    </row>
    <row r="600" ht="12">
      <c r="H600" s="4"/>
    </row>
    <row r="601" ht="12">
      <c r="H601" s="4"/>
    </row>
    <row r="602" ht="12">
      <c r="H602" s="4"/>
    </row>
    <row r="603" ht="12">
      <c r="H603" s="4"/>
    </row>
    <row r="604" ht="12">
      <c r="H604" s="4"/>
    </row>
    <row r="605" ht="12">
      <c r="H605" s="4"/>
    </row>
    <row r="606" ht="12">
      <c r="H606" s="4"/>
    </row>
    <row r="607" ht="12">
      <c r="H607" s="4"/>
    </row>
    <row r="608" ht="12">
      <c r="H608" s="4"/>
    </row>
    <row r="609" ht="12">
      <c r="H609" s="4"/>
    </row>
    <row r="610" ht="12">
      <c r="H610" s="4"/>
    </row>
    <row r="611" ht="12">
      <c r="H611" s="4"/>
    </row>
    <row r="612" ht="12">
      <c r="H612" s="4"/>
    </row>
    <row r="613" ht="12">
      <c r="H613" s="4"/>
    </row>
    <row r="614" ht="12">
      <c r="H614" s="4"/>
    </row>
    <row r="615" ht="12">
      <c r="H615" s="4"/>
    </row>
    <row r="616" ht="12">
      <c r="H616" s="4"/>
    </row>
    <row r="617" ht="12">
      <c r="H617" s="4"/>
    </row>
    <row r="618" ht="12">
      <c r="H618" s="4"/>
    </row>
    <row r="619" ht="12">
      <c r="H619" s="4"/>
    </row>
    <row r="620" ht="12">
      <c r="H620" s="4"/>
    </row>
    <row r="621" ht="12">
      <c r="H621" s="4"/>
    </row>
    <row r="622" ht="12">
      <c r="H622" s="4"/>
    </row>
    <row r="623" ht="12">
      <c r="H623" s="4"/>
    </row>
    <row r="624" ht="12">
      <c r="H624" s="4"/>
    </row>
    <row r="625" ht="12">
      <c r="H625" s="4"/>
    </row>
    <row r="626" ht="12">
      <c r="H626" s="4"/>
    </row>
    <row r="627" ht="12">
      <c r="H627" s="4"/>
    </row>
    <row r="628" ht="12">
      <c r="H628" s="4"/>
    </row>
    <row r="629" ht="12">
      <c r="H629" s="4"/>
    </row>
    <row r="630" ht="12">
      <c r="H630" s="4"/>
    </row>
    <row r="631" ht="12">
      <c r="H631" s="4"/>
    </row>
    <row r="632" ht="12">
      <c r="H632" s="4"/>
    </row>
    <row r="633" ht="12">
      <c r="H633" s="4"/>
    </row>
    <row r="634" ht="12">
      <c r="H634" s="4"/>
    </row>
    <row r="635" ht="12">
      <c r="H635" s="4"/>
    </row>
    <row r="636" ht="12">
      <c r="H636" s="4"/>
    </row>
    <row r="637" ht="12">
      <c r="H637" s="4"/>
    </row>
    <row r="638" ht="12">
      <c r="H638" s="4"/>
    </row>
    <row r="639" ht="12">
      <c r="H639" s="4"/>
    </row>
    <row r="640" ht="12">
      <c r="H640" s="4"/>
    </row>
    <row r="641" ht="12">
      <c r="H641" s="4"/>
    </row>
    <row r="642" ht="12">
      <c r="H642" s="4"/>
    </row>
    <row r="643" ht="12">
      <c r="H643" s="4"/>
    </row>
    <row r="644" ht="12">
      <c r="H644" s="4"/>
    </row>
    <row r="645" ht="12">
      <c r="H645" s="4"/>
    </row>
    <row r="646" ht="12">
      <c r="H646" s="4"/>
    </row>
    <row r="647" ht="12">
      <c r="H647" s="4"/>
    </row>
    <row r="648" ht="12">
      <c r="H648" s="4"/>
    </row>
    <row r="649" ht="12">
      <c r="H649" s="4"/>
    </row>
    <row r="650" ht="12">
      <c r="H650" s="4"/>
    </row>
    <row r="651" ht="12">
      <c r="H651" s="4"/>
    </row>
    <row r="652" ht="12">
      <c r="H652" s="4"/>
    </row>
    <row r="653" ht="12">
      <c r="H653" s="4"/>
    </row>
    <row r="654" ht="12">
      <c r="H654" s="4"/>
    </row>
    <row r="655" ht="12">
      <c r="H655" s="4"/>
    </row>
    <row r="656" ht="12">
      <c r="H656" s="4"/>
    </row>
    <row r="657" ht="12">
      <c r="H657" s="4"/>
    </row>
    <row r="658" ht="12">
      <c r="H658" s="4"/>
    </row>
    <row r="659" ht="12">
      <c r="H659" s="4"/>
    </row>
    <row r="660" ht="12">
      <c r="H660" s="4"/>
    </row>
    <row r="661" ht="12">
      <c r="H661" s="4"/>
    </row>
    <row r="662" ht="12">
      <c r="H662" s="4"/>
    </row>
    <row r="663" ht="12">
      <c r="H663" s="4"/>
    </row>
    <row r="664" ht="12">
      <c r="H664" s="4"/>
    </row>
    <row r="665" ht="12">
      <c r="H665" s="4"/>
    </row>
    <row r="666" ht="12">
      <c r="H666" s="4"/>
    </row>
    <row r="667" ht="12">
      <c r="H667" s="4"/>
    </row>
    <row r="668" ht="12">
      <c r="H668" s="4"/>
    </row>
    <row r="669" ht="12">
      <c r="H669" s="4"/>
    </row>
    <row r="670" ht="12">
      <c r="H670" s="4"/>
    </row>
    <row r="671" ht="12">
      <c r="H671" s="4"/>
    </row>
    <row r="672" ht="12">
      <c r="H672" s="4"/>
    </row>
    <row r="673" ht="12">
      <c r="H673" s="4"/>
    </row>
    <row r="674" ht="12">
      <c r="H674" s="4"/>
    </row>
    <row r="675" ht="12">
      <c r="H675" s="4"/>
    </row>
    <row r="676" ht="12">
      <c r="H676" s="4"/>
    </row>
    <row r="677" ht="12">
      <c r="H677" s="4"/>
    </row>
    <row r="678" ht="12">
      <c r="H678" s="4"/>
    </row>
    <row r="679" ht="12">
      <c r="H679" s="4"/>
    </row>
    <row r="680" ht="12">
      <c r="H680" s="4"/>
    </row>
    <row r="681" ht="12">
      <c r="H681" s="4"/>
    </row>
    <row r="682" ht="12">
      <c r="H682" s="4"/>
    </row>
    <row r="683" ht="12">
      <c r="H683" s="4"/>
    </row>
    <row r="684" ht="12">
      <c r="H684" s="4"/>
    </row>
    <row r="685" ht="12">
      <c r="H685" s="4"/>
    </row>
    <row r="686" ht="12">
      <c r="H686" s="4"/>
    </row>
    <row r="687" ht="12">
      <c r="H687" s="4"/>
    </row>
    <row r="688" ht="12">
      <c r="H688" s="4"/>
    </row>
    <row r="689" ht="12">
      <c r="H689" s="4"/>
    </row>
    <row r="690" ht="12">
      <c r="H690" s="4"/>
    </row>
    <row r="691" ht="12">
      <c r="H691" s="4"/>
    </row>
    <row r="692" ht="12">
      <c r="H692" s="4"/>
    </row>
    <row r="693" ht="12">
      <c r="H693" s="4"/>
    </row>
    <row r="694" ht="12">
      <c r="H694" s="4"/>
    </row>
    <row r="695" ht="12">
      <c r="H695" s="4"/>
    </row>
    <row r="696" ht="12">
      <c r="H696" s="4"/>
    </row>
    <row r="697" ht="12">
      <c r="H697" s="4"/>
    </row>
    <row r="698" ht="12">
      <c r="H698" s="4"/>
    </row>
    <row r="699" ht="12">
      <c r="H699" s="4"/>
    </row>
    <row r="700" ht="12">
      <c r="H700" s="4"/>
    </row>
    <row r="701" ht="12">
      <c r="H701" s="4"/>
    </row>
    <row r="702" ht="12">
      <c r="H702" s="4"/>
    </row>
    <row r="703" ht="12">
      <c r="H703" s="4"/>
    </row>
    <row r="704" ht="12">
      <c r="H704" s="4"/>
    </row>
    <row r="705" ht="12">
      <c r="H705" s="4"/>
    </row>
    <row r="706" ht="12">
      <c r="H706" s="4"/>
    </row>
    <row r="707" ht="12">
      <c r="H707" s="4"/>
    </row>
    <row r="708" ht="12">
      <c r="H708" s="4"/>
    </row>
    <row r="709" ht="12">
      <c r="H709" s="4"/>
    </row>
    <row r="710" ht="12">
      <c r="H710" s="4"/>
    </row>
    <row r="711" ht="12">
      <c r="H711" s="4"/>
    </row>
    <row r="712" ht="12">
      <c r="H712" s="4"/>
    </row>
    <row r="713" ht="12">
      <c r="H713" s="4"/>
    </row>
    <row r="714" ht="12">
      <c r="H714" s="4"/>
    </row>
    <row r="715" ht="12">
      <c r="H715" s="4"/>
    </row>
    <row r="716" ht="12">
      <c r="H716" s="4"/>
    </row>
    <row r="717" ht="12">
      <c r="H717" s="4"/>
    </row>
    <row r="718" ht="12">
      <c r="H718" s="4"/>
    </row>
    <row r="719" ht="12">
      <c r="H719" s="4"/>
    </row>
    <row r="720" ht="12">
      <c r="H720" s="4"/>
    </row>
    <row r="721" ht="12">
      <c r="H721" s="4"/>
    </row>
    <row r="722" ht="12">
      <c r="H722" s="4"/>
    </row>
    <row r="723" ht="12">
      <c r="H723" s="4"/>
    </row>
    <row r="724" ht="12">
      <c r="H724" s="4"/>
    </row>
    <row r="725" ht="12">
      <c r="H725" s="4"/>
    </row>
    <row r="726" ht="12">
      <c r="H726" s="4"/>
    </row>
    <row r="727" ht="12">
      <c r="H727" s="4"/>
    </row>
    <row r="728" ht="12">
      <c r="H728" s="4"/>
    </row>
    <row r="729" ht="12">
      <c r="H729" s="4"/>
    </row>
    <row r="730" ht="12">
      <c r="H730" s="4"/>
    </row>
    <row r="731" ht="12">
      <c r="H731" s="4"/>
    </row>
    <row r="732" ht="12">
      <c r="H732" s="4"/>
    </row>
    <row r="733" ht="12">
      <c r="H733" s="4"/>
    </row>
    <row r="734" ht="12">
      <c r="H734" s="4"/>
    </row>
    <row r="735" ht="12">
      <c r="H735" s="4"/>
    </row>
    <row r="736" ht="12">
      <c r="H736" s="4"/>
    </row>
    <row r="737" ht="12">
      <c r="H737" s="4"/>
    </row>
    <row r="738" ht="12">
      <c r="H738" s="4"/>
    </row>
    <row r="739" ht="12">
      <c r="H739" s="4"/>
    </row>
    <row r="740" ht="12">
      <c r="H740" s="4"/>
    </row>
    <row r="741" ht="12">
      <c r="H741" s="4"/>
    </row>
    <row r="742" ht="12">
      <c r="H742" s="4"/>
    </row>
    <row r="743" ht="12">
      <c r="H743" s="4"/>
    </row>
    <row r="744" ht="12">
      <c r="H744" s="4"/>
    </row>
    <row r="745" ht="12">
      <c r="H745" s="4"/>
    </row>
    <row r="746" ht="12">
      <c r="H746" s="4"/>
    </row>
    <row r="747" ht="12">
      <c r="H747" s="4"/>
    </row>
    <row r="748" ht="12">
      <c r="H748" s="4"/>
    </row>
    <row r="749" ht="12">
      <c r="H749" s="4"/>
    </row>
    <row r="750" ht="12">
      <c r="H750" s="4"/>
    </row>
    <row r="751" ht="12">
      <c r="H751" s="4"/>
    </row>
    <row r="752" ht="12">
      <c r="H752" s="4"/>
    </row>
    <row r="753" ht="12">
      <c r="H753" s="4"/>
    </row>
    <row r="754" ht="12">
      <c r="H754" s="4"/>
    </row>
    <row r="755" ht="12">
      <c r="H755" s="4"/>
    </row>
    <row r="756" ht="12">
      <c r="H756" s="4"/>
    </row>
    <row r="757" ht="12">
      <c r="H757" s="4"/>
    </row>
    <row r="758" ht="12">
      <c r="H758" s="4"/>
    </row>
    <row r="759" ht="12">
      <c r="H759" s="4"/>
    </row>
    <row r="760" ht="12">
      <c r="H760" s="4"/>
    </row>
    <row r="761" ht="12">
      <c r="H761" s="4"/>
    </row>
    <row r="762" ht="12">
      <c r="H762" s="4"/>
    </row>
    <row r="763" ht="12">
      <c r="H763" s="4"/>
    </row>
    <row r="764" ht="12">
      <c r="H764" s="4"/>
    </row>
    <row r="765" ht="12">
      <c r="H765" s="4"/>
    </row>
    <row r="766" ht="12">
      <c r="H766" s="4"/>
    </row>
    <row r="767" ht="12">
      <c r="H767" s="4"/>
    </row>
    <row r="768" ht="12">
      <c r="H768" s="4"/>
    </row>
    <row r="769" ht="12">
      <c r="H769" s="4"/>
    </row>
    <row r="770" ht="12">
      <c r="H770" s="4"/>
    </row>
    <row r="771" ht="12">
      <c r="H771" s="4"/>
    </row>
    <row r="772" ht="12">
      <c r="H772" s="4"/>
    </row>
    <row r="773" ht="12">
      <c r="H773" s="4"/>
    </row>
    <row r="774" ht="12">
      <c r="H774" s="4"/>
    </row>
    <row r="775" ht="12">
      <c r="H775" s="4"/>
    </row>
    <row r="776" ht="12">
      <c r="H776" s="4"/>
    </row>
    <row r="777" ht="12">
      <c r="H777" s="4"/>
    </row>
    <row r="778" ht="12">
      <c r="H778" s="4"/>
    </row>
    <row r="779" ht="12">
      <c r="H779" s="4"/>
    </row>
    <row r="780" ht="12">
      <c r="H780" s="4"/>
    </row>
    <row r="781" ht="12">
      <c r="H781" s="4"/>
    </row>
    <row r="782" ht="12">
      <c r="H782" s="4"/>
    </row>
    <row r="783" ht="12">
      <c r="H783" s="4"/>
    </row>
    <row r="784" ht="12">
      <c r="H784" s="4"/>
    </row>
    <row r="785" ht="12">
      <c r="H785" s="4"/>
    </row>
    <row r="786" ht="12">
      <c r="H786" s="4"/>
    </row>
    <row r="787" ht="12">
      <c r="H787" s="4"/>
    </row>
    <row r="788" ht="12">
      <c r="H788" s="4"/>
    </row>
    <row r="789" ht="12">
      <c r="H789" s="4"/>
    </row>
    <row r="790" ht="12">
      <c r="H790" s="4"/>
    </row>
    <row r="791" ht="12">
      <c r="H791" s="4"/>
    </row>
    <row r="792" ht="12">
      <c r="H792" s="4"/>
    </row>
    <row r="793" ht="12">
      <c r="H793" s="4"/>
    </row>
    <row r="794" ht="12">
      <c r="H794" s="4"/>
    </row>
    <row r="795" ht="12">
      <c r="H795" s="4"/>
    </row>
    <row r="796" ht="12">
      <c r="H796" s="4"/>
    </row>
    <row r="797" ht="12">
      <c r="H797" s="4"/>
    </row>
    <row r="798" ht="12">
      <c r="H798" s="4"/>
    </row>
    <row r="799" ht="12">
      <c r="H799" s="4"/>
    </row>
    <row r="800" ht="12">
      <c r="H800" s="4"/>
    </row>
    <row r="801" ht="12">
      <c r="H801" s="4"/>
    </row>
    <row r="802" ht="12">
      <c r="H802" s="4"/>
    </row>
    <row r="803" ht="12">
      <c r="H803" s="4"/>
    </row>
    <row r="804" ht="12">
      <c r="H804" s="4"/>
    </row>
    <row r="805" ht="12">
      <c r="H805" s="4"/>
    </row>
    <row r="806" ht="12">
      <c r="H806" s="4"/>
    </row>
    <row r="807" ht="12">
      <c r="H807" s="4"/>
    </row>
    <row r="808" ht="12">
      <c r="H808" s="4"/>
    </row>
    <row r="809" ht="12">
      <c r="H809" s="4"/>
    </row>
    <row r="810" ht="12">
      <c r="H810" s="4"/>
    </row>
    <row r="811" ht="12">
      <c r="H811" s="4"/>
    </row>
    <row r="812" ht="12">
      <c r="H812" s="4"/>
    </row>
    <row r="813" ht="12">
      <c r="H813" s="4"/>
    </row>
    <row r="814" ht="12">
      <c r="H814" s="4"/>
    </row>
    <row r="815" ht="12">
      <c r="H815" s="4"/>
    </row>
    <row r="816" ht="12">
      <c r="H816" s="4"/>
    </row>
    <row r="817" ht="12">
      <c r="H817" s="4"/>
    </row>
    <row r="818" ht="12">
      <c r="H818" s="4"/>
    </row>
    <row r="819" ht="12">
      <c r="H819" s="4"/>
    </row>
    <row r="820" ht="12">
      <c r="H820" s="4"/>
    </row>
    <row r="821" ht="12">
      <c r="H821" s="4"/>
    </row>
    <row r="822" ht="12">
      <c r="H822" s="4"/>
    </row>
    <row r="823" ht="12">
      <c r="H823" s="4"/>
    </row>
    <row r="824" ht="12">
      <c r="H824" s="4"/>
    </row>
    <row r="825" ht="12">
      <c r="H825" s="4"/>
    </row>
    <row r="826" ht="12">
      <c r="H826" s="4"/>
    </row>
    <row r="827" ht="12">
      <c r="H827" s="4"/>
    </row>
    <row r="828" ht="12">
      <c r="H828" s="4"/>
    </row>
    <row r="829" ht="12">
      <c r="H829" s="4"/>
    </row>
    <row r="830" ht="12">
      <c r="H830" s="4"/>
    </row>
    <row r="831" ht="12">
      <c r="H831" s="4"/>
    </row>
    <row r="832" ht="12">
      <c r="H832" s="4"/>
    </row>
    <row r="833" ht="12">
      <c r="H833" s="4"/>
    </row>
    <row r="834" ht="12">
      <c r="H834" s="4"/>
    </row>
    <row r="835" ht="12">
      <c r="H835" s="4"/>
    </row>
    <row r="836" ht="12">
      <c r="H836" s="4"/>
    </row>
    <row r="837" ht="12">
      <c r="H837" s="4"/>
    </row>
    <row r="838" ht="12">
      <c r="H838" s="4"/>
    </row>
    <row r="839" ht="12">
      <c r="H839" s="4"/>
    </row>
    <row r="840" ht="12">
      <c r="H840" s="4"/>
    </row>
    <row r="841" ht="12">
      <c r="H841" s="4"/>
    </row>
    <row r="842" ht="12">
      <c r="H842" s="4"/>
    </row>
    <row r="843" ht="12">
      <c r="H843" s="4"/>
    </row>
    <row r="844" ht="12">
      <c r="H844" s="4"/>
    </row>
    <row r="845" ht="12">
      <c r="H845" s="4"/>
    </row>
    <row r="846" ht="12">
      <c r="H846" s="4"/>
    </row>
    <row r="847" ht="12">
      <c r="H847" s="4"/>
    </row>
    <row r="848" ht="12">
      <c r="H848" s="4"/>
    </row>
    <row r="849" ht="12">
      <c r="H849" s="4"/>
    </row>
    <row r="850" ht="12">
      <c r="H850" s="4"/>
    </row>
    <row r="851" ht="12">
      <c r="H851" s="4"/>
    </row>
    <row r="852" ht="12">
      <c r="H852" s="4"/>
    </row>
    <row r="853" ht="12">
      <c r="H853" s="4"/>
    </row>
    <row r="854" ht="12">
      <c r="H854" s="4"/>
    </row>
    <row r="855" ht="12">
      <c r="H855" s="4"/>
    </row>
    <row r="856" ht="12">
      <c r="H856" s="4"/>
    </row>
    <row r="857" ht="12">
      <c r="H857" s="4"/>
    </row>
    <row r="858" ht="12">
      <c r="H858" s="4"/>
    </row>
    <row r="859" ht="12">
      <c r="H859" s="4"/>
    </row>
    <row r="860" ht="12">
      <c r="H860" s="4"/>
    </row>
    <row r="861" ht="12">
      <c r="H861" s="4"/>
    </row>
    <row r="862" ht="12">
      <c r="H862" s="4"/>
    </row>
    <row r="863" ht="12">
      <c r="H863" s="4"/>
    </row>
    <row r="864" ht="12">
      <c r="H864" s="4"/>
    </row>
    <row r="865" ht="12">
      <c r="H865" s="4"/>
    </row>
    <row r="866" ht="12">
      <c r="H866" s="4"/>
    </row>
    <row r="867" ht="12">
      <c r="H867" s="4"/>
    </row>
    <row r="868" ht="12">
      <c r="H868" s="4"/>
    </row>
    <row r="869" ht="12">
      <c r="H869" s="4"/>
    </row>
    <row r="870" ht="12">
      <c r="H870" s="4"/>
    </row>
    <row r="871" ht="12">
      <c r="H871" s="4"/>
    </row>
    <row r="872" ht="12">
      <c r="H872" s="4"/>
    </row>
    <row r="873" ht="12">
      <c r="H873" s="4"/>
    </row>
    <row r="874" ht="12">
      <c r="H874" s="4"/>
    </row>
    <row r="875" ht="12">
      <c r="H875" s="4"/>
    </row>
    <row r="876" ht="12">
      <c r="H876" s="4"/>
    </row>
    <row r="877" ht="12">
      <c r="H877" s="4"/>
    </row>
    <row r="878" ht="12">
      <c r="H878" s="4"/>
    </row>
    <row r="879" ht="12">
      <c r="H879" s="4"/>
    </row>
    <row r="880" ht="12">
      <c r="H880" s="4"/>
    </row>
    <row r="881" ht="12">
      <c r="H881" s="4"/>
    </row>
    <row r="882" ht="12">
      <c r="H882" s="4"/>
    </row>
    <row r="883" ht="12">
      <c r="H883" s="4"/>
    </row>
    <row r="884" ht="12">
      <c r="H884" s="4"/>
    </row>
    <row r="885" ht="12">
      <c r="H885" s="4"/>
    </row>
    <row r="886" ht="12">
      <c r="H886" s="4"/>
    </row>
    <row r="887" ht="12">
      <c r="H887" s="4"/>
    </row>
    <row r="888" ht="12">
      <c r="H888" s="4"/>
    </row>
    <row r="889" ht="12">
      <c r="H889" s="4"/>
    </row>
    <row r="890" ht="12">
      <c r="H890" s="4"/>
    </row>
    <row r="891" ht="12">
      <c r="H891" s="4"/>
    </row>
    <row r="892" ht="12">
      <c r="H892" s="4"/>
    </row>
    <row r="893" ht="12">
      <c r="H893" s="4"/>
    </row>
    <row r="894" ht="12">
      <c r="H894" s="4"/>
    </row>
    <row r="895" ht="12">
      <c r="H895" s="4"/>
    </row>
    <row r="896" ht="12">
      <c r="H896" s="4"/>
    </row>
    <row r="897" ht="12">
      <c r="H897" s="4"/>
    </row>
    <row r="898" ht="12">
      <c r="H898" s="4"/>
    </row>
    <row r="899" ht="12">
      <c r="H899" s="4"/>
    </row>
    <row r="900" ht="12">
      <c r="H900" s="4"/>
    </row>
    <row r="901" ht="12">
      <c r="H901" s="4"/>
    </row>
    <row r="902" ht="12">
      <c r="H902" s="4"/>
    </row>
    <row r="903" ht="12">
      <c r="H903" s="4"/>
    </row>
    <row r="904" ht="12">
      <c r="H904" s="4"/>
    </row>
    <row r="905" ht="12">
      <c r="H905" s="4"/>
    </row>
    <row r="906" ht="12">
      <c r="H906" s="4"/>
    </row>
    <row r="907" ht="12">
      <c r="H907" s="4"/>
    </row>
    <row r="908" ht="12">
      <c r="H908" s="4"/>
    </row>
    <row r="909" ht="12">
      <c r="H909" s="4"/>
    </row>
    <row r="910" ht="12">
      <c r="H910" s="4"/>
    </row>
    <row r="911" ht="12">
      <c r="H911" s="4"/>
    </row>
    <row r="912" ht="12">
      <c r="H912" s="4"/>
    </row>
    <row r="913" ht="12">
      <c r="H913" s="4"/>
    </row>
    <row r="914" ht="12">
      <c r="H914" s="4"/>
    </row>
    <row r="915" ht="12">
      <c r="H915" s="4"/>
    </row>
    <row r="916" ht="12">
      <c r="H916" s="4"/>
    </row>
    <row r="917" ht="12">
      <c r="H917" s="4"/>
    </row>
    <row r="918" ht="12">
      <c r="H918" s="4"/>
    </row>
    <row r="919" ht="12">
      <c r="H919" s="4"/>
    </row>
    <row r="920" ht="12">
      <c r="H920" s="4"/>
    </row>
    <row r="921" ht="12">
      <c r="H921" s="4"/>
    </row>
    <row r="922" ht="12">
      <c r="H922" s="4"/>
    </row>
    <row r="923" ht="12">
      <c r="H923" s="4"/>
    </row>
    <row r="924" ht="12">
      <c r="H924" s="4"/>
    </row>
    <row r="925" ht="12">
      <c r="H925" s="4"/>
    </row>
    <row r="926" ht="12">
      <c r="H926" s="4"/>
    </row>
    <row r="927" ht="12">
      <c r="H927" s="4"/>
    </row>
    <row r="928" ht="12">
      <c r="H928" s="4"/>
    </row>
    <row r="929" ht="12">
      <c r="H929" s="4"/>
    </row>
    <row r="930" ht="12">
      <c r="H930" s="4"/>
    </row>
    <row r="931" ht="12">
      <c r="H931" s="4"/>
    </row>
    <row r="932" ht="12">
      <c r="H932" s="4"/>
    </row>
    <row r="933" ht="12">
      <c r="H933" s="4"/>
    </row>
    <row r="934" ht="12">
      <c r="H934" s="4"/>
    </row>
    <row r="935" ht="12">
      <c r="H935" s="4"/>
    </row>
    <row r="936" ht="12">
      <c r="H936" s="4"/>
    </row>
  </sheetData>
  <sheetProtection/>
  <printOptions/>
  <pageMargins left="0.75" right="0.75" top="1" bottom="1" header="0.5" footer="0.5"/>
  <pageSetup fitToHeight="3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7.8515625" style="0" customWidth="1"/>
    <col min="2" max="2" width="16.8515625" style="0" customWidth="1"/>
    <col min="3" max="3" width="29.8515625" style="0" customWidth="1"/>
    <col min="4" max="4" width="17.8515625" style="0" customWidth="1"/>
    <col min="5" max="5" width="11.421875" style="0" customWidth="1"/>
    <col min="6" max="6" width="12.140625" style="0" customWidth="1"/>
    <col min="7" max="7" width="25.421875" style="0" customWidth="1"/>
  </cols>
  <sheetData>
    <row r="1" spans="2:7" ht="12.75">
      <c r="B1" s="5"/>
      <c r="D1" s="5"/>
      <c r="E1" s="5"/>
      <c r="F1" s="5"/>
      <c r="G1" s="5"/>
    </row>
    <row r="2" spans="1:7" ht="12.75">
      <c r="A2" s="41" t="s">
        <v>133</v>
      </c>
      <c r="B2" s="5"/>
      <c r="C2" s="5"/>
      <c r="D2" s="5"/>
      <c r="E2" s="5"/>
      <c r="F2" s="5"/>
      <c r="G2" s="5"/>
    </row>
    <row r="3" spans="1:7" ht="12.75">
      <c r="A3" s="42" t="s">
        <v>134</v>
      </c>
      <c r="B3" s="5"/>
      <c r="D3" s="5"/>
      <c r="E3" s="5"/>
      <c r="F3" s="5"/>
      <c r="G3" s="5"/>
    </row>
    <row r="4" ht="12.75">
      <c r="A4" s="5"/>
    </row>
    <row r="5" ht="12" customHeight="1">
      <c r="A5" s="5" t="s">
        <v>135</v>
      </c>
    </row>
    <row r="7" ht="12.75" customHeight="1">
      <c r="A7" s="43" t="s">
        <v>326</v>
      </c>
    </row>
    <row r="8" spans="1:3" ht="12.75" customHeight="1">
      <c r="A8" s="43" t="s">
        <v>327</v>
      </c>
      <c r="C8" s="5" t="s">
        <v>1</v>
      </c>
    </row>
    <row r="9" ht="12.75" customHeight="1">
      <c r="A9" s="43" t="s">
        <v>137</v>
      </c>
    </row>
    <row r="10" spans="1:2" ht="12.75" customHeight="1">
      <c r="A10" s="5" t="s">
        <v>325</v>
      </c>
      <c r="B10" s="260">
        <v>39436</v>
      </c>
    </row>
    <row r="11" ht="8.25" customHeight="1" thickBot="1"/>
    <row r="12" spans="1:4" ht="15.75" thickBot="1">
      <c r="A12" s="44" t="s">
        <v>138</v>
      </c>
      <c r="B12" s="45"/>
      <c r="C12" s="45"/>
      <c r="D12" s="46"/>
    </row>
    <row r="13" spans="1:4" ht="12.75">
      <c r="A13" s="47" t="s">
        <v>139</v>
      </c>
      <c r="B13" s="48"/>
      <c r="C13" s="49" t="s">
        <v>140</v>
      </c>
      <c r="D13" s="50"/>
    </row>
    <row r="14" spans="1:4" ht="12.75">
      <c r="A14" s="51" t="s">
        <v>141</v>
      </c>
      <c r="B14" s="52"/>
      <c r="C14" s="53"/>
      <c r="D14" s="54"/>
    </row>
    <row r="15" spans="1:4" ht="12.75" customHeight="1">
      <c r="A15" s="55" t="s">
        <v>142</v>
      </c>
      <c r="B15" s="56"/>
      <c r="C15" s="57" t="s">
        <v>143</v>
      </c>
      <c r="D15" s="58" t="s">
        <v>144</v>
      </c>
    </row>
    <row r="16" spans="1:4" ht="12.75" customHeight="1">
      <c r="A16" s="59" t="s">
        <v>145</v>
      </c>
      <c r="B16" s="60"/>
      <c r="C16" s="61"/>
      <c r="D16" s="62"/>
    </row>
    <row r="17" spans="1:4" ht="12.75" customHeight="1">
      <c r="A17" s="59" t="s">
        <v>146</v>
      </c>
      <c r="B17" s="60"/>
      <c r="C17" s="57" t="s">
        <v>147</v>
      </c>
      <c r="D17" s="58"/>
    </row>
    <row r="18" spans="1:4" ht="13.5">
      <c r="A18" s="59" t="s">
        <v>148</v>
      </c>
      <c r="B18" s="60"/>
      <c r="C18" s="63" t="s">
        <v>149</v>
      </c>
      <c r="D18" s="64" t="s">
        <v>120</v>
      </c>
    </row>
    <row r="19" spans="1:4" ht="12.75" customHeight="1">
      <c r="A19" s="65" t="s">
        <v>150</v>
      </c>
      <c r="B19" s="66"/>
      <c r="C19" s="67" t="s">
        <v>151</v>
      </c>
      <c r="D19" s="58" t="s">
        <v>144</v>
      </c>
    </row>
    <row r="20" spans="1:4" ht="12.75" customHeight="1">
      <c r="A20" s="59" t="s">
        <v>152</v>
      </c>
      <c r="B20" s="60"/>
      <c r="C20" s="67"/>
      <c r="D20" s="68"/>
    </row>
    <row r="21" spans="1:4" ht="12.75" customHeight="1">
      <c r="A21" s="59" t="s">
        <v>153</v>
      </c>
      <c r="B21" s="60"/>
      <c r="C21" s="69" t="s">
        <v>154</v>
      </c>
      <c r="D21" s="58" t="s">
        <v>144</v>
      </c>
    </row>
    <row r="22" spans="1:4" ht="12">
      <c r="A22" s="59" t="s">
        <v>155</v>
      </c>
      <c r="B22" s="60"/>
      <c r="D22" s="70"/>
    </row>
    <row r="23" spans="1:4" ht="13.5">
      <c r="A23" s="59" t="s">
        <v>156</v>
      </c>
      <c r="B23" s="60"/>
      <c r="C23" s="69" t="s">
        <v>157</v>
      </c>
      <c r="D23" s="58" t="s">
        <v>144</v>
      </c>
    </row>
    <row r="24" spans="1:4" ht="13.5">
      <c r="A24" s="59" t="s">
        <v>158</v>
      </c>
      <c r="B24" s="60"/>
      <c r="C24" s="67" t="s">
        <v>159</v>
      </c>
      <c r="D24" s="64" t="s">
        <v>120</v>
      </c>
    </row>
    <row r="25" spans="1:4" ht="12">
      <c r="A25" s="59" t="s">
        <v>160</v>
      </c>
      <c r="B25" s="60"/>
      <c r="D25" s="70"/>
    </row>
    <row r="26" spans="1:4" ht="13.5">
      <c r="A26" s="59" t="s">
        <v>161</v>
      </c>
      <c r="B26" s="60"/>
      <c r="C26" s="57" t="s">
        <v>162</v>
      </c>
      <c r="D26" s="58" t="s">
        <v>144</v>
      </c>
    </row>
    <row r="27" spans="1:4" ht="13.5">
      <c r="A27" s="59" t="s">
        <v>163</v>
      </c>
      <c r="B27" s="60"/>
      <c r="C27" s="63" t="s">
        <v>164</v>
      </c>
      <c r="D27" s="64" t="s">
        <v>120</v>
      </c>
    </row>
    <row r="28" spans="1:4" ht="12.75">
      <c r="A28" s="71" t="s">
        <v>165</v>
      </c>
      <c r="B28" s="66"/>
      <c r="C28" s="67"/>
      <c r="D28" s="70"/>
    </row>
    <row r="29" spans="1:4" ht="12">
      <c r="A29" s="72" t="s">
        <v>166</v>
      </c>
      <c r="B29" s="60"/>
      <c r="C29" s="67"/>
      <c r="D29" s="70"/>
    </row>
    <row r="30" spans="1:4" ht="12">
      <c r="A30" s="72" t="s">
        <v>167</v>
      </c>
      <c r="B30" s="60"/>
      <c r="C30" s="67"/>
      <c r="D30" s="70"/>
    </row>
    <row r="31" spans="1:4" ht="12">
      <c r="A31" s="72" t="s">
        <v>168</v>
      </c>
      <c r="B31" s="60"/>
      <c r="C31" s="67"/>
      <c r="D31" s="70"/>
    </row>
    <row r="32" spans="1:4" ht="12">
      <c r="A32" s="72" t="s">
        <v>169</v>
      </c>
      <c r="B32" s="70"/>
      <c r="C32" s="73"/>
      <c r="D32" s="70"/>
    </row>
    <row r="33" spans="1:4" ht="12">
      <c r="A33" s="72" t="s">
        <v>170</v>
      </c>
      <c r="B33" s="70"/>
      <c r="C33" s="73"/>
      <c r="D33" s="70"/>
    </row>
    <row r="34" spans="1:4" ht="12">
      <c r="A34" s="59" t="s">
        <v>171</v>
      </c>
      <c r="B34" s="70"/>
      <c r="C34" s="73"/>
      <c r="D34" s="70"/>
    </row>
    <row r="35" spans="1:4" ht="12">
      <c r="A35" s="59" t="s">
        <v>172</v>
      </c>
      <c r="B35" s="70"/>
      <c r="C35" s="73"/>
      <c r="D35" s="70"/>
    </row>
    <row r="36" spans="1:4" ht="12">
      <c r="A36" s="59" t="s">
        <v>173</v>
      </c>
      <c r="B36" s="70"/>
      <c r="C36" s="73"/>
      <c r="D36" s="70"/>
    </row>
    <row r="37" spans="1:4" ht="12">
      <c r="A37" s="59" t="s">
        <v>174</v>
      </c>
      <c r="B37" s="70"/>
      <c r="C37" s="73"/>
      <c r="D37" s="70"/>
    </row>
    <row r="38" spans="1:4" ht="12.75">
      <c r="A38" s="74" t="s">
        <v>175</v>
      </c>
      <c r="B38" s="66"/>
      <c r="C38" s="73"/>
      <c r="D38" s="70"/>
    </row>
    <row r="39" spans="1:4" ht="12.75">
      <c r="A39" s="71" t="s">
        <v>176</v>
      </c>
      <c r="B39" s="75"/>
      <c r="C39" s="76"/>
      <c r="D39" s="70"/>
    </row>
    <row r="40" spans="1:4" ht="12.75">
      <c r="A40" s="71" t="s">
        <v>177</v>
      </c>
      <c r="B40" s="75"/>
      <c r="C40" s="77"/>
      <c r="D40" s="78"/>
    </row>
    <row r="41" spans="1:4" ht="13.5" thickBot="1">
      <c r="A41" s="79" t="s">
        <v>178</v>
      </c>
      <c r="B41" s="80"/>
      <c r="C41" s="81"/>
      <c r="D41" s="82"/>
    </row>
  </sheetData>
  <sheetProtection/>
  <printOptions/>
  <pageMargins left="0.75" right="0.75" top="1" bottom="1" header="0.5" footer="0.5"/>
  <pageSetup orientation="portrait" paperSize="9"/>
  <legacyDrawing r:id="rId2"/>
  <oleObjects>
    <oleObject progId="Word.Document.8" shapeId="60672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178"/>
  <sheetViews>
    <sheetView zoomScalePageLayoutView="0" workbookViewId="0" topLeftCell="A112">
      <selection activeCell="N138" sqref="N138"/>
    </sheetView>
  </sheetViews>
  <sheetFormatPr defaultColWidth="9.140625" defaultRowHeight="12.75"/>
  <cols>
    <col min="1" max="2" width="2.8515625" style="85" customWidth="1"/>
    <col min="3" max="3" width="3.140625" style="85" customWidth="1"/>
    <col min="4" max="4" width="4.140625" style="85" customWidth="1"/>
    <col min="5" max="5" width="2.8515625" style="0" customWidth="1"/>
    <col min="6" max="7" width="8.8515625" style="0" customWidth="1"/>
    <col min="8" max="8" width="28.140625" style="0" customWidth="1"/>
    <col min="9" max="11" width="6.8515625" style="0" hidden="1" customWidth="1"/>
    <col min="12" max="12" width="6.8515625" style="83" customWidth="1"/>
    <col min="13" max="13" width="17.8515625" style="83" customWidth="1"/>
    <col min="14" max="14" width="12.140625" style="259" customWidth="1"/>
    <col min="15" max="16384" width="9.140625" style="4" customWidth="1"/>
  </cols>
  <sheetData>
    <row r="1" spans="1:14" ht="12">
      <c r="A1" s="39"/>
      <c r="B1" s="39"/>
      <c r="C1" s="39"/>
      <c r="D1" s="39"/>
      <c r="E1" s="4"/>
      <c r="F1" s="4"/>
      <c r="G1" s="4"/>
      <c r="H1" s="4"/>
      <c r="N1" s="83"/>
    </row>
    <row r="2" spans="1:14" ht="12.75">
      <c r="A2" s="84"/>
      <c r="C2" s="39"/>
      <c r="D2" s="39"/>
      <c r="E2" s="4"/>
      <c r="F2" s="4"/>
      <c r="G2" s="4"/>
      <c r="H2" s="4"/>
      <c r="N2" s="83"/>
    </row>
    <row r="3" spans="1:14" ht="12.75">
      <c r="A3" s="84"/>
      <c r="B3" s="39"/>
      <c r="C3" s="39"/>
      <c r="D3" s="39"/>
      <c r="E3" s="4"/>
      <c r="F3" s="4"/>
      <c r="G3" s="4" t="s">
        <v>179</v>
      </c>
      <c r="H3" s="4"/>
      <c r="N3" s="83"/>
    </row>
    <row r="4" spans="1:14" ht="12.75">
      <c r="A4" s="84"/>
      <c r="B4" s="39" t="s">
        <v>1</v>
      </c>
      <c r="C4" s="39"/>
      <c r="D4" s="39"/>
      <c r="E4" s="4"/>
      <c r="F4" s="4"/>
      <c r="G4" s="4" t="s">
        <v>180</v>
      </c>
      <c r="H4" s="4"/>
      <c r="N4" s="83"/>
    </row>
    <row r="5" spans="1:14" ht="12.75">
      <c r="A5" s="84"/>
      <c r="B5" s="39"/>
      <c r="C5" s="39" t="s">
        <v>1</v>
      </c>
      <c r="D5" s="39"/>
      <c r="E5" s="4"/>
      <c r="F5" s="4"/>
      <c r="G5" s="43"/>
      <c r="H5" s="4"/>
      <c r="N5" s="83"/>
    </row>
    <row r="6" spans="1:14" ht="12.75">
      <c r="A6" s="84"/>
      <c r="B6" s="39"/>
      <c r="C6" s="39"/>
      <c r="D6" s="39"/>
      <c r="E6" s="4"/>
      <c r="F6" s="4"/>
      <c r="G6" s="86" t="s">
        <v>181</v>
      </c>
      <c r="H6" s="4"/>
      <c r="N6" s="83"/>
    </row>
    <row r="7" spans="1:14" ht="12.75">
      <c r="A7" s="84"/>
      <c r="B7" s="39"/>
      <c r="C7" s="39"/>
      <c r="D7" s="39"/>
      <c r="E7" s="4"/>
      <c r="F7" s="4"/>
      <c r="G7" s="87"/>
      <c r="H7" s="4"/>
      <c r="N7" s="83"/>
    </row>
    <row r="8" spans="1:14" ht="12.75">
      <c r="A8" s="84"/>
      <c r="B8" s="39"/>
      <c r="C8" s="39"/>
      <c r="D8" s="39"/>
      <c r="E8" s="4"/>
      <c r="F8" s="4"/>
      <c r="G8" s="87"/>
      <c r="H8" s="4"/>
      <c r="N8" s="83"/>
    </row>
    <row r="9" spans="1:14" ht="16.5" customHeight="1">
      <c r="A9" s="84" t="s">
        <v>182</v>
      </c>
      <c r="B9" s="39"/>
      <c r="C9" s="39"/>
      <c r="D9" s="39"/>
      <c r="E9" s="4"/>
      <c r="F9" s="4"/>
      <c r="G9" s="87"/>
      <c r="H9" s="4"/>
      <c r="N9" s="83"/>
    </row>
    <row r="10" spans="1:14" ht="16.5" customHeight="1">
      <c r="A10" s="84" t="s">
        <v>136</v>
      </c>
      <c r="B10" s="39"/>
      <c r="C10" s="39"/>
      <c r="D10" s="39"/>
      <c r="E10" s="4"/>
      <c r="F10" s="4"/>
      <c r="G10" s="87"/>
      <c r="H10" s="4"/>
      <c r="N10" s="83"/>
    </row>
    <row r="11" spans="1:14" ht="16.5" customHeight="1">
      <c r="A11" s="84" t="s">
        <v>183</v>
      </c>
      <c r="B11" s="88"/>
      <c r="C11" s="88"/>
      <c r="D11" s="88"/>
      <c r="E11" s="89"/>
      <c r="F11" s="89"/>
      <c r="G11" s="89"/>
      <c r="H11" s="89"/>
      <c r="N11" s="83"/>
    </row>
    <row r="12" ht="10.5" customHeight="1">
      <c r="N12" s="83"/>
    </row>
    <row r="13" spans="1:14" s="91" customFormat="1" ht="27" customHeight="1">
      <c r="A13" s="302" t="s">
        <v>184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4"/>
      <c r="N13" s="90"/>
    </row>
    <row r="14" spans="1:14" s="91" customFormat="1" ht="12.75" customHeight="1">
      <c r="A14" s="92"/>
      <c r="B14" s="93"/>
      <c r="C14" s="93"/>
      <c r="D14" s="93"/>
      <c r="E14" s="94"/>
      <c r="F14" s="95"/>
      <c r="G14" s="95"/>
      <c r="H14" s="95"/>
      <c r="I14" s="95"/>
      <c r="J14" s="95"/>
      <c r="K14" s="94"/>
      <c r="L14" s="90"/>
      <c r="M14" s="90"/>
      <c r="N14" s="90"/>
    </row>
    <row r="15" spans="1:14" s="98" customFormat="1" ht="17.25" customHeight="1">
      <c r="A15" s="96" t="s">
        <v>185</v>
      </c>
      <c r="B15" s="97"/>
      <c r="C15" s="97"/>
      <c r="D15" s="97"/>
      <c r="F15" s="99"/>
      <c r="G15" s="99"/>
      <c r="H15" s="99"/>
      <c r="I15" s="99"/>
      <c r="J15" s="99"/>
      <c r="L15" s="100"/>
      <c r="M15" s="266" t="e">
        <f>M16+M176</f>
        <v>#REF!</v>
      </c>
      <c r="N15" s="100"/>
    </row>
    <row r="16" spans="1:14" s="103" customFormat="1" ht="18" customHeight="1">
      <c r="A16" s="101" t="s">
        <v>186</v>
      </c>
      <c r="B16" s="102"/>
      <c r="C16" s="102"/>
      <c r="D16" s="102"/>
      <c r="F16" s="99"/>
      <c r="G16" s="99"/>
      <c r="H16" s="99"/>
      <c r="I16" s="99"/>
      <c r="J16" s="99"/>
      <c r="L16" s="104"/>
      <c r="M16" s="265" t="e">
        <f>M22+M140</f>
        <v>#REF!</v>
      </c>
      <c r="N16" s="104"/>
    </row>
    <row r="17" spans="1:14" s="91" customFormat="1" ht="12.75" customHeight="1">
      <c r="A17" s="96" t="s">
        <v>187</v>
      </c>
      <c r="B17" s="93"/>
      <c r="C17" s="93"/>
      <c r="D17" s="93"/>
      <c r="E17" s="94"/>
      <c r="F17" s="95"/>
      <c r="G17" s="95"/>
      <c r="H17" s="95"/>
      <c r="I17" s="95"/>
      <c r="J17" s="95"/>
      <c r="K17" s="94"/>
      <c r="L17" s="90"/>
      <c r="M17" s="105"/>
      <c r="N17" s="90"/>
    </row>
    <row r="18" spans="1:14" s="91" customFormat="1" ht="14.25" customHeight="1">
      <c r="A18" s="101" t="s">
        <v>188</v>
      </c>
      <c r="B18" s="93"/>
      <c r="C18" s="93"/>
      <c r="D18" s="93"/>
      <c r="E18" s="94"/>
      <c r="F18" s="95"/>
      <c r="G18" s="95"/>
      <c r="H18" s="95"/>
      <c r="I18" s="95"/>
      <c r="J18" s="95"/>
      <c r="K18" s="94"/>
      <c r="L18" s="90"/>
      <c r="M18" s="105"/>
      <c r="N18" s="90"/>
    </row>
    <row r="19" spans="1:14" s="91" customFormat="1" ht="12.75" customHeight="1" thickBot="1">
      <c r="A19" s="106"/>
      <c r="B19" s="107"/>
      <c r="C19" s="107"/>
      <c r="D19" s="107"/>
      <c r="L19" s="108"/>
      <c r="M19" s="108"/>
      <c r="N19" s="108"/>
    </row>
    <row r="20" spans="1:14" ht="27" customHeight="1" thickBot="1">
      <c r="A20" s="305" t="s">
        <v>189</v>
      </c>
      <c r="B20" s="306"/>
      <c r="C20" s="306"/>
      <c r="D20" s="307"/>
      <c r="E20" s="308" t="s">
        <v>190</v>
      </c>
      <c r="F20" s="309"/>
      <c r="G20" s="309"/>
      <c r="H20" s="309"/>
      <c r="I20" s="309"/>
      <c r="J20" s="111"/>
      <c r="K20" s="111"/>
      <c r="L20" s="310" t="s">
        <v>191</v>
      </c>
      <c r="M20" s="311"/>
      <c r="N20" s="4"/>
    </row>
    <row r="21" spans="1:14" ht="9.75" customHeight="1" thickBot="1">
      <c r="A21" s="109"/>
      <c r="B21" s="112"/>
      <c r="C21" s="112"/>
      <c r="D21" s="112"/>
      <c r="E21" s="110"/>
      <c r="F21" s="113"/>
      <c r="G21" s="113"/>
      <c r="H21" s="113"/>
      <c r="I21" s="113"/>
      <c r="J21" s="4"/>
      <c r="K21" s="4"/>
      <c r="L21" s="114"/>
      <c r="M21" s="115"/>
      <c r="N21"/>
    </row>
    <row r="22" spans="1:14" ht="30" customHeight="1" thickBot="1">
      <c r="A22" s="116" t="s">
        <v>192</v>
      </c>
      <c r="B22" s="117"/>
      <c r="C22" s="118"/>
      <c r="D22" s="118"/>
      <c r="E22" s="119" t="s">
        <v>193</v>
      </c>
      <c r="F22" s="120"/>
      <c r="G22" s="120"/>
      <c r="H22" s="120"/>
      <c r="I22" s="113"/>
      <c r="J22" s="4"/>
      <c r="K22" s="4"/>
      <c r="L22" s="121"/>
      <c r="M22" s="264" t="e">
        <f>M36+M77+M136</f>
        <v>#REF!</v>
      </c>
      <c r="N22"/>
    </row>
    <row r="23" spans="1:13" s="132" customFormat="1" ht="9.75" customHeight="1" thickBot="1">
      <c r="A23" s="123"/>
      <c r="B23" s="124"/>
      <c r="C23" s="125"/>
      <c r="D23" s="126"/>
      <c r="E23" s="127"/>
      <c r="F23" s="128"/>
      <c r="G23" s="128"/>
      <c r="H23" s="128"/>
      <c r="I23" s="128"/>
      <c r="J23" s="129"/>
      <c r="K23" s="129"/>
      <c r="L23" s="130"/>
      <c r="M23" s="131"/>
    </row>
    <row r="24" spans="1:13" s="140" customFormat="1" ht="14.25" customHeight="1" thickBot="1">
      <c r="A24" s="133" t="s">
        <v>121</v>
      </c>
      <c r="B24" s="134" t="s">
        <v>121</v>
      </c>
      <c r="C24" s="134"/>
      <c r="D24" s="135"/>
      <c r="E24" s="136" t="s">
        <v>194</v>
      </c>
      <c r="F24" s="135"/>
      <c r="G24" s="135"/>
      <c r="H24" s="135"/>
      <c r="I24" s="137"/>
      <c r="J24" s="137"/>
      <c r="K24" s="137"/>
      <c r="L24" s="138"/>
      <c r="M24" s="139"/>
    </row>
    <row r="25" spans="1:14" ht="12">
      <c r="A25" s="34" t="s">
        <v>121</v>
      </c>
      <c r="B25" s="35" t="s">
        <v>121</v>
      </c>
      <c r="C25" s="35" t="s">
        <v>121</v>
      </c>
      <c r="D25" s="35"/>
      <c r="E25" s="141" t="s">
        <v>195</v>
      </c>
      <c r="F25" s="142"/>
      <c r="G25" s="142"/>
      <c r="H25" s="143"/>
      <c r="I25" s="142"/>
      <c r="J25" s="142"/>
      <c r="K25" s="142"/>
      <c r="L25" s="144"/>
      <c r="M25" s="145"/>
      <c r="N25" s="4"/>
    </row>
    <row r="26" spans="1:14" ht="12">
      <c r="A26" s="32" t="s">
        <v>121</v>
      </c>
      <c r="B26" s="33" t="s">
        <v>121</v>
      </c>
      <c r="C26" s="33" t="s">
        <v>124</v>
      </c>
      <c r="D26" s="33"/>
      <c r="E26" s="146" t="s">
        <v>196</v>
      </c>
      <c r="F26" s="73"/>
      <c r="G26" s="73"/>
      <c r="H26" s="76"/>
      <c r="I26" s="73"/>
      <c r="J26" s="73"/>
      <c r="K26" s="73"/>
      <c r="L26" s="147"/>
      <c r="M26" s="148"/>
      <c r="N26" s="4"/>
    </row>
    <row r="27" spans="1:14" ht="12">
      <c r="A27" s="32" t="s">
        <v>121</v>
      </c>
      <c r="B27" s="33" t="s">
        <v>121</v>
      </c>
      <c r="C27" s="33" t="s">
        <v>122</v>
      </c>
      <c r="D27" s="33"/>
      <c r="E27" s="146" t="s">
        <v>197</v>
      </c>
      <c r="F27" s="73"/>
      <c r="G27" s="73"/>
      <c r="H27" s="76"/>
      <c r="I27" s="73"/>
      <c r="J27" s="73"/>
      <c r="K27" s="73"/>
      <c r="L27" s="147"/>
      <c r="M27" s="148"/>
      <c r="N27" s="4"/>
    </row>
    <row r="28" spans="1:14" ht="12">
      <c r="A28" s="32" t="s">
        <v>121</v>
      </c>
      <c r="B28" s="33" t="s">
        <v>121</v>
      </c>
      <c r="C28" s="33" t="s">
        <v>126</v>
      </c>
      <c r="D28" s="33"/>
      <c r="E28" s="146" t="s">
        <v>198</v>
      </c>
      <c r="F28" s="73"/>
      <c r="G28" s="73"/>
      <c r="H28" s="76"/>
      <c r="I28" s="149"/>
      <c r="J28" s="73"/>
      <c r="K28" s="73"/>
      <c r="L28" s="147"/>
      <c r="M28" s="148"/>
      <c r="N28" s="4"/>
    </row>
    <row r="29" spans="1:14" ht="12">
      <c r="A29" s="32" t="s">
        <v>121</v>
      </c>
      <c r="B29" s="33" t="s">
        <v>121</v>
      </c>
      <c r="C29" s="33" t="s">
        <v>128</v>
      </c>
      <c r="D29" s="33"/>
      <c r="E29" s="146" t="s">
        <v>199</v>
      </c>
      <c r="F29" s="73"/>
      <c r="G29" s="73"/>
      <c r="H29" s="76"/>
      <c r="I29" s="73"/>
      <c r="J29" s="73"/>
      <c r="K29" s="73"/>
      <c r="L29" s="147"/>
      <c r="M29" s="148"/>
      <c r="N29" s="4"/>
    </row>
    <row r="30" spans="1:14" ht="12">
      <c r="A30" s="32" t="s">
        <v>121</v>
      </c>
      <c r="B30" s="33" t="s">
        <v>121</v>
      </c>
      <c r="C30" s="33" t="s">
        <v>130</v>
      </c>
      <c r="D30" s="33"/>
      <c r="E30" s="146" t="s">
        <v>200</v>
      </c>
      <c r="F30" s="73"/>
      <c r="G30" s="73"/>
      <c r="H30" s="76"/>
      <c r="I30" s="73"/>
      <c r="J30" s="73"/>
      <c r="K30" s="73"/>
      <c r="L30" s="147"/>
      <c r="M30" s="148"/>
      <c r="N30" s="4"/>
    </row>
    <row r="31" spans="1:14" ht="12">
      <c r="A31" s="32" t="s">
        <v>121</v>
      </c>
      <c r="B31" s="33" t="s">
        <v>121</v>
      </c>
      <c r="C31" s="33" t="s">
        <v>201</v>
      </c>
      <c r="D31" s="33"/>
      <c r="E31" s="146" t="s">
        <v>202</v>
      </c>
      <c r="F31" s="73"/>
      <c r="G31" s="73"/>
      <c r="H31" s="76"/>
      <c r="I31" s="73"/>
      <c r="J31" s="73"/>
      <c r="K31" s="73"/>
      <c r="L31" s="147"/>
      <c r="M31" s="148"/>
      <c r="N31" s="4"/>
    </row>
    <row r="32" spans="1:14" ht="12">
      <c r="A32" s="32" t="s">
        <v>121</v>
      </c>
      <c r="B32" s="33" t="s">
        <v>121</v>
      </c>
      <c r="C32" s="33" t="s">
        <v>203</v>
      </c>
      <c r="D32" s="33"/>
      <c r="E32" s="146" t="s">
        <v>204</v>
      </c>
      <c r="F32" s="73"/>
      <c r="G32" s="73"/>
      <c r="H32" s="76"/>
      <c r="I32" s="73"/>
      <c r="J32" s="73"/>
      <c r="K32" s="73"/>
      <c r="L32" s="147"/>
      <c r="M32" s="148"/>
      <c r="N32" s="4"/>
    </row>
    <row r="33" spans="1:14" ht="12">
      <c r="A33" s="32" t="s">
        <v>121</v>
      </c>
      <c r="B33" s="33" t="s">
        <v>121</v>
      </c>
      <c r="C33" s="33" t="s">
        <v>125</v>
      </c>
      <c r="D33" s="33"/>
      <c r="E33" s="146" t="s">
        <v>205</v>
      </c>
      <c r="F33" s="73"/>
      <c r="G33" s="73"/>
      <c r="H33" s="76"/>
      <c r="I33" s="73"/>
      <c r="J33" s="73"/>
      <c r="K33" s="73"/>
      <c r="L33" s="147"/>
      <c r="M33" s="148"/>
      <c r="N33" s="4"/>
    </row>
    <row r="34" spans="1:14" ht="12.75" thickBot="1">
      <c r="A34" s="150" t="s">
        <v>121</v>
      </c>
      <c r="B34" s="151" t="s">
        <v>121</v>
      </c>
      <c r="C34" s="151" t="s">
        <v>206</v>
      </c>
      <c r="D34" s="151"/>
      <c r="E34" s="152" t="s">
        <v>207</v>
      </c>
      <c r="F34" s="153"/>
      <c r="G34" s="153"/>
      <c r="H34" s="81"/>
      <c r="I34" s="153"/>
      <c r="J34" s="153"/>
      <c r="K34" s="153"/>
      <c r="L34" s="154"/>
      <c r="M34" s="155"/>
      <c r="N34" s="4"/>
    </row>
    <row r="35" spans="1:14" ht="12.75" thickBot="1">
      <c r="A35" s="156"/>
      <c r="B35" s="156"/>
      <c r="C35" s="156"/>
      <c r="D35" s="156"/>
      <c r="E35" s="115"/>
      <c r="F35" s="115"/>
      <c r="G35" s="115"/>
      <c r="H35" s="115"/>
      <c r="I35" s="115"/>
      <c r="J35" s="115"/>
      <c r="K35" s="115"/>
      <c r="L35" s="157"/>
      <c r="M35" s="115"/>
      <c r="N35" s="4"/>
    </row>
    <row r="36" spans="1:13" s="140" customFormat="1" ht="14.25" thickBot="1">
      <c r="A36" s="133" t="s">
        <v>121</v>
      </c>
      <c r="B36" s="134" t="s">
        <v>124</v>
      </c>
      <c r="C36" s="135"/>
      <c r="D36" s="135"/>
      <c r="E36" s="136" t="s">
        <v>208</v>
      </c>
      <c r="F36" s="135"/>
      <c r="G36" s="135"/>
      <c r="H36" s="137"/>
      <c r="I36" s="137"/>
      <c r="J36" s="137"/>
      <c r="K36" s="137"/>
      <c r="L36" s="138"/>
      <c r="M36" s="263" t="e">
        <f>SUM(M37:M41)</f>
        <v>#REF!</v>
      </c>
    </row>
    <row r="37" spans="1:14" ht="12">
      <c r="A37" s="34" t="s">
        <v>121</v>
      </c>
      <c r="B37" s="35" t="s">
        <v>124</v>
      </c>
      <c r="C37" s="35" t="s">
        <v>121</v>
      </c>
      <c r="D37" s="35"/>
      <c r="E37" s="158" t="s">
        <v>209</v>
      </c>
      <c r="F37" s="141"/>
      <c r="G37" s="142"/>
      <c r="H37" s="143"/>
      <c r="I37" s="142"/>
      <c r="J37" s="141"/>
      <c r="K37" s="142"/>
      <c r="L37" s="159"/>
      <c r="M37" s="262" t="e">
        <f>'Proposed budget'!#REF!+'Proposed budget'!#REF!+'Proposed budget'!#REF!+'Proposed budget'!#REF!</f>
        <v>#REF!</v>
      </c>
      <c r="N37" s="4"/>
    </row>
    <row r="38" spans="1:14" ht="12">
      <c r="A38" s="32" t="s">
        <v>121</v>
      </c>
      <c r="B38" s="33" t="s">
        <v>124</v>
      </c>
      <c r="C38" s="33" t="s">
        <v>124</v>
      </c>
      <c r="D38" s="33"/>
      <c r="E38" s="161" t="s">
        <v>210</v>
      </c>
      <c r="F38" s="146"/>
      <c r="G38" s="73"/>
      <c r="H38" s="76"/>
      <c r="I38" s="73"/>
      <c r="J38" s="146"/>
      <c r="K38" s="73"/>
      <c r="L38" s="147"/>
      <c r="M38" s="261" t="e">
        <f>'Proposed budget'!#REF!+'Proposed budget'!G13+'Proposed budget'!#REF!+'Proposed budget'!#REF!</f>
        <v>#REF!</v>
      </c>
      <c r="N38" s="4"/>
    </row>
    <row r="39" spans="1:14" ht="12">
      <c r="A39" s="32" t="s">
        <v>121</v>
      </c>
      <c r="B39" s="33" t="s">
        <v>124</v>
      </c>
      <c r="C39" s="33" t="s">
        <v>122</v>
      </c>
      <c r="D39" s="33"/>
      <c r="E39" s="161" t="s">
        <v>211</v>
      </c>
      <c r="F39" s="146"/>
      <c r="G39" s="73"/>
      <c r="H39" s="76"/>
      <c r="I39" s="73"/>
      <c r="J39" s="146"/>
      <c r="K39" s="73"/>
      <c r="L39" s="147"/>
      <c r="M39" s="148"/>
      <c r="N39" s="4"/>
    </row>
    <row r="40" spans="1:14" ht="12">
      <c r="A40" s="32" t="s">
        <v>121</v>
      </c>
      <c r="B40" s="33" t="s">
        <v>124</v>
      </c>
      <c r="C40" s="33" t="s">
        <v>126</v>
      </c>
      <c r="D40" s="33"/>
      <c r="E40" s="161" t="s">
        <v>212</v>
      </c>
      <c r="F40" s="146"/>
      <c r="G40" s="73"/>
      <c r="H40" s="76"/>
      <c r="I40" s="73"/>
      <c r="J40" s="146"/>
      <c r="K40" s="73"/>
      <c r="L40" s="147"/>
      <c r="M40" s="148"/>
      <c r="N40" s="4"/>
    </row>
    <row r="41" spans="1:14" ht="12">
      <c r="A41" s="32" t="s">
        <v>121</v>
      </c>
      <c r="B41" s="33" t="s">
        <v>124</v>
      </c>
      <c r="C41" s="33" t="s">
        <v>125</v>
      </c>
      <c r="D41" s="33"/>
      <c r="E41" s="161" t="s">
        <v>205</v>
      </c>
      <c r="F41" s="146"/>
      <c r="G41" s="73"/>
      <c r="H41" s="76"/>
      <c r="I41" s="73"/>
      <c r="J41" s="146"/>
      <c r="K41" s="73"/>
      <c r="L41" s="147"/>
      <c r="M41" s="261" t="e">
        <f>'Proposed budget'!#REF!+'Proposed budget'!#REF!+'Proposed budget'!#REF!+'Proposed budget'!#REF!+'Proposed budget'!#REF!+'Proposed budget'!#REF!+'Proposed budget'!#REF!</f>
        <v>#REF!</v>
      </c>
      <c r="N41" s="4"/>
    </row>
    <row r="42" spans="1:14" ht="12.75" thickBot="1">
      <c r="A42" s="150" t="s">
        <v>121</v>
      </c>
      <c r="B42" s="151" t="s">
        <v>124</v>
      </c>
      <c r="C42" s="151" t="s">
        <v>206</v>
      </c>
      <c r="D42" s="151"/>
      <c r="E42" s="162" t="s">
        <v>213</v>
      </c>
      <c r="F42" s="152"/>
      <c r="G42" s="153"/>
      <c r="H42" s="81"/>
      <c r="I42" s="153"/>
      <c r="J42" s="152"/>
      <c r="K42" s="153"/>
      <c r="L42" s="154"/>
      <c r="M42" s="155"/>
      <c r="N42" s="4"/>
    </row>
    <row r="43" spans="1:14" ht="12.75" thickBot="1">
      <c r="A43" s="39"/>
      <c r="B43" s="39"/>
      <c r="C43" s="39"/>
      <c r="D43" s="39"/>
      <c r="E43" s="4"/>
      <c r="F43" s="4"/>
      <c r="G43" s="4"/>
      <c r="H43" s="4"/>
      <c r="I43" s="4"/>
      <c r="J43" s="4"/>
      <c r="K43" s="4"/>
      <c r="L43" s="157"/>
      <c r="M43" s="115"/>
      <c r="N43" s="4"/>
    </row>
    <row r="44" spans="1:13" s="140" customFormat="1" ht="14.25" thickBot="1">
      <c r="A44" s="133" t="s">
        <v>121</v>
      </c>
      <c r="B44" s="134" t="s">
        <v>122</v>
      </c>
      <c r="C44" s="134"/>
      <c r="D44" s="137"/>
      <c r="E44" s="136" t="s">
        <v>214</v>
      </c>
      <c r="F44" s="135"/>
      <c r="G44" s="135"/>
      <c r="H44" s="137"/>
      <c r="I44" s="137"/>
      <c r="J44" s="137"/>
      <c r="K44" s="137"/>
      <c r="L44" s="138"/>
      <c r="M44" s="139"/>
    </row>
    <row r="45" spans="1:14" ht="12">
      <c r="A45" s="34" t="s">
        <v>121</v>
      </c>
      <c r="B45" s="35" t="s">
        <v>122</v>
      </c>
      <c r="C45" s="35" t="s">
        <v>121</v>
      </c>
      <c r="D45" s="35"/>
      <c r="E45" s="141" t="s">
        <v>215</v>
      </c>
      <c r="F45" s="142"/>
      <c r="G45" s="142"/>
      <c r="H45" s="142"/>
      <c r="I45" s="142"/>
      <c r="J45" s="141"/>
      <c r="K45" s="142"/>
      <c r="L45" s="159"/>
      <c r="M45" s="160"/>
      <c r="N45" s="4"/>
    </row>
    <row r="46" spans="1:14" ht="12">
      <c r="A46" s="32" t="s">
        <v>121</v>
      </c>
      <c r="B46" s="33" t="s">
        <v>122</v>
      </c>
      <c r="C46" s="33" t="s">
        <v>124</v>
      </c>
      <c r="D46" s="33"/>
      <c r="E46" s="146" t="s">
        <v>216</v>
      </c>
      <c r="F46" s="73"/>
      <c r="G46" s="73"/>
      <c r="H46" s="73"/>
      <c r="I46" s="73"/>
      <c r="J46" s="146"/>
      <c r="K46" s="73"/>
      <c r="L46" s="147"/>
      <c r="M46" s="148"/>
      <c r="N46" s="4"/>
    </row>
    <row r="47" spans="1:14" ht="12">
      <c r="A47" s="163" t="s">
        <v>121</v>
      </c>
      <c r="B47" s="164" t="s">
        <v>122</v>
      </c>
      <c r="C47" s="164" t="s">
        <v>122</v>
      </c>
      <c r="D47" s="164"/>
      <c r="E47" s="165" t="s">
        <v>217</v>
      </c>
      <c r="F47" s="166"/>
      <c r="G47" s="166"/>
      <c r="H47" s="166"/>
      <c r="I47" s="73"/>
      <c r="J47" s="146"/>
      <c r="K47" s="73"/>
      <c r="L47" s="147"/>
      <c r="M47" s="148"/>
      <c r="N47" s="4"/>
    </row>
    <row r="48" spans="1:14" ht="12">
      <c r="A48" s="32" t="s">
        <v>121</v>
      </c>
      <c r="B48" s="33" t="s">
        <v>122</v>
      </c>
      <c r="C48" s="33" t="s">
        <v>126</v>
      </c>
      <c r="D48" s="33"/>
      <c r="E48" s="146" t="s">
        <v>218</v>
      </c>
      <c r="F48" s="73"/>
      <c r="G48" s="73"/>
      <c r="H48" s="73"/>
      <c r="I48" s="73"/>
      <c r="J48" s="146"/>
      <c r="K48" s="73"/>
      <c r="L48" s="147"/>
      <c r="M48" s="148"/>
      <c r="N48" s="4"/>
    </row>
    <row r="49" spans="1:14" ht="12">
      <c r="A49" s="32" t="s">
        <v>121</v>
      </c>
      <c r="B49" s="33" t="s">
        <v>122</v>
      </c>
      <c r="C49" s="33" t="s">
        <v>128</v>
      </c>
      <c r="D49" s="33"/>
      <c r="E49" s="146" t="s">
        <v>219</v>
      </c>
      <c r="F49" s="73"/>
      <c r="G49" s="73"/>
      <c r="H49" s="73"/>
      <c r="I49" s="73"/>
      <c r="J49" s="146"/>
      <c r="K49" s="73"/>
      <c r="L49" s="147"/>
      <c r="M49" s="148"/>
      <c r="N49" s="4"/>
    </row>
    <row r="50" spans="1:14" ht="12">
      <c r="A50" s="32" t="s">
        <v>121</v>
      </c>
      <c r="B50" s="33" t="s">
        <v>122</v>
      </c>
      <c r="C50" s="33" t="s">
        <v>130</v>
      </c>
      <c r="D50" s="33"/>
      <c r="E50" s="146" t="s">
        <v>220</v>
      </c>
      <c r="F50" s="73"/>
      <c r="G50" s="73"/>
      <c r="H50" s="73"/>
      <c r="I50" s="73"/>
      <c r="J50" s="146"/>
      <c r="K50" s="73"/>
      <c r="L50" s="147"/>
      <c r="M50" s="148"/>
      <c r="N50" s="4"/>
    </row>
    <row r="51" spans="1:14" ht="12">
      <c r="A51" s="32" t="s">
        <v>121</v>
      </c>
      <c r="B51" s="33" t="s">
        <v>122</v>
      </c>
      <c r="C51" s="33" t="s">
        <v>201</v>
      </c>
      <c r="D51" s="33"/>
      <c r="E51" s="146" t="s">
        <v>221</v>
      </c>
      <c r="F51" s="73"/>
      <c r="G51" s="73"/>
      <c r="H51" s="73"/>
      <c r="I51" s="73"/>
      <c r="J51" s="146"/>
      <c r="K51" s="73"/>
      <c r="L51" s="147"/>
      <c r="M51" s="148"/>
      <c r="N51" s="4"/>
    </row>
    <row r="52" spans="1:14" ht="12">
      <c r="A52" s="32" t="s">
        <v>121</v>
      </c>
      <c r="B52" s="33" t="s">
        <v>122</v>
      </c>
      <c r="C52" s="33" t="s">
        <v>203</v>
      </c>
      <c r="D52" s="33"/>
      <c r="E52" s="146" t="s">
        <v>222</v>
      </c>
      <c r="F52" s="73"/>
      <c r="G52" s="73"/>
      <c r="H52" s="73"/>
      <c r="I52" s="73"/>
      <c r="J52" s="146"/>
      <c r="K52" s="73"/>
      <c r="L52" s="147"/>
      <c r="M52" s="148"/>
      <c r="N52" s="4"/>
    </row>
    <row r="53" spans="1:14" ht="12">
      <c r="A53" s="32" t="s">
        <v>121</v>
      </c>
      <c r="B53" s="33" t="s">
        <v>122</v>
      </c>
      <c r="C53" s="33" t="s">
        <v>223</v>
      </c>
      <c r="D53" s="33"/>
      <c r="E53" s="146" t="s">
        <v>224</v>
      </c>
      <c r="F53" s="73"/>
      <c r="G53" s="73"/>
      <c r="H53" s="73"/>
      <c r="I53" s="73"/>
      <c r="J53" s="146"/>
      <c r="K53" s="73"/>
      <c r="L53" s="147"/>
      <c r="M53" s="148"/>
      <c r="N53" s="4"/>
    </row>
    <row r="54" spans="1:14" ht="12">
      <c r="A54" s="32" t="s">
        <v>121</v>
      </c>
      <c r="B54" s="33" t="s">
        <v>122</v>
      </c>
      <c r="C54" s="33" t="s">
        <v>123</v>
      </c>
      <c r="D54" s="33"/>
      <c r="E54" s="146" t="s">
        <v>225</v>
      </c>
      <c r="F54" s="73"/>
      <c r="G54" s="73"/>
      <c r="H54" s="73"/>
      <c r="I54" s="73"/>
      <c r="J54" s="146"/>
      <c r="K54" s="73"/>
      <c r="L54" s="147"/>
      <c r="M54" s="148"/>
      <c r="N54" s="4"/>
    </row>
    <row r="55" spans="1:14" ht="12">
      <c r="A55" s="167" t="s">
        <v>121</v>
      </c>
      <c r="B55" s="168" t="s">
        <v>122</v>
      </c>
      <c r="C55" s="168" t="s">
        <v>226</v>
      </c>
      <c r="D55" s="168"/>
      <c r="E55" s="169" t="s">
        <v>227</v>
      </c>
      <c r="F55" s="170"/>
      <c r="G55" s="170"/>
      <c r="H55" s="170"/>
      <c r="I55" s="170"/>
      <c r="J55" s="169"/>
      <c r="K55" s="170"/>
      <c r="L55" s="171"/>
      <c r="M55" s="148"/>
      <c r="N55" s="4"/>
    </row>
    <row r="56" spans="1:14" ht="12">
      <c r="A56" s="32" t="s">
        <v>121</v>
      </c>
      <c r="B56" s="33" t="s">
        <v>122</v>
      </c>
      <c r="C56" s="33" t="s">
        <v>228</v>
      </c>
      <c r="D56" s="33"/>
      <c r="E56" s="146" t="s">
        <v>229</v>
      </c>
      <c r="F56" s="73"/>
      <c r="G56" s="73"/>
      <c r="H56" s="73"/>
      <c r="I56" s="73"/>
      <c r="J56" s="146"/>
      <c r="K56" s="73"/>
      <c r="L56" s="147"/>
      <c r="M56" s="148"/>
      <c r="N56" s="4"/>
    </row>
    <row r="57" spans="1:14" ht="12">
      <c r="A57" s="163" t="s">
        <v>121</v>
      </c>
      <c r="B57" s="164" t="s">
        <v>122</v>
      </c>
      <c r="C57" s="164" t="s">
        <v>230</v>
      </c>
      <c r="D57" s="164"/>
      <c r="E57" s="165" t="s">
        <v>231</v>
      </c>
      <c r="F57" s="172"/>
      <c r="G57" s="172"/>
      <c r="H57" s="172"/>
      <c r="I57" s="73"/>
      <c r="J57" s="146"/>
      <c r="K57" s="73"/>
      <c r="L57" s="147"/>
      <c r="M57" s="148"/>
      <c r="N57" s="4"/>
    </row>
    <row r="58" spans="1:14" ht="12">
      <c r="A58" s="32" t="s">
        <v>121</v>
      </c>
      <c r="B58" s="33" t="s">
        <v>122</v>
      </c>
      <c r="C58" s="33" t="s">
        <v>232</v>
      </c>
      <c r="D58" s="33"/>
      <c r="E58" s="146" t="s">
        <v>233</v>
      </c>
      <c r="F58" s="73"/>
      <c r="G58" s="73"/>
      <c r="H58" s="73"/>
      <c r="I58" s="73"/>
      <c r="J58" s="146"/>
      <c r="K58" s="73"/>
      <c r="L58" s="147"/>
      <c r="M58" s="148"/>
      <c r="N58" s="4"/>
    </row>
    <row r="59" spans="1:14" ht="12">
      <c r="A59" s="32" t="s">
        <v>121</v>
      </c>
      <c r="B59" s="33" t="s">
        <v>122</v>
      </c>
      <c r="C59" s="33" t="s">
        <v>234</v>
      </c>
      <c r="D59" s="33"/>
      <c r="E59" s="146" t="s">
        <v>235</v>
      </c>
      <c r="F59" s="73"/>
      <c r="G59" s="73"/>
      <c r="H59" s="73"/>
      <c r="I59" s="73"/>
      <c r="J59" s="146"/>
      <c r="K59" s="73"/>
      <c r="L59" s="147"/>
      <c r="M59" s="148"/>
      <c r="N59" s="4"/>
    </row>
    <row r="60" spans="1:14" ht="12">
      <c r="A60" s="32" t="s">
        <v>121</v>
      </c>
      <c r="B60" s="33" t="s">
        <v>122</v>
      </c>
      <c r="C60" s="33" t="s">
        <v>125</v>
      </c>
      <c r="D60" s="33"/>
      <c r="E60" s="146" t="s">
        <v>205</v>
      </c>
      <c r="F60" s="73"/>
      <c r="G60" s="73"/>
      <c r="H60" s="73"/>
      <c r="I60" s="73"/>
      <c r="J60" s="146"/>
      <c r="K60" s="73"/>
      <c r="L60" s="147"/>
      <c r="M60" s="148"/>
      <c r="N60" s="4"/>
    </row>
    <row r="61" spans="1:14" ht="12.75" thickBot="1">
      <c r="A61" s="150" t="s">
        <v>121</v>
      </c>
      <c r="B61" s="151" t="s">
        <v>122</v>
      </c>
      <c r="C61" s="151" t="s">
        <v>206</v>
      </c>
      <c r="D61" s="151"/>
      <c r="E61" s="152" t="s">
        <v>236</v>
      </c>
      <c r="F61" s="153"/>
      <c r="G61" s="153"/>
      <c r="H61" s="153"/>
      <c r="I61" s="153"/>
      <c r="J61" s="152"/>
      <c r="K61" s="153"/>
      <c r="L61" s="154"/>
      <c r="M61" s="173"/>
      <c r="N61" s="4"/>
    </row>
    <row r="62" spans="1:13" s="140" customFormat="1" ht="14.25" thickBot="1">
      <c r="A62" s="133" t="s">
        <v>121</v>
      </c>
      <c r="B62" s="134" t="s">
        <v>126</v>
      </c>
      <c r="C62" s="137"/>
      <c r="D62" s="137"/>
      <c r="E62" s="174" t="s">
        <v>237</v>
      </c>
      <c r="F62" s="135"/>
      <c r="G62" s="135"/>
      <c r="H62" s="137"/>
      <c r="I62" s="137"/>
      <c r="J62" s="137"/>
      <c r="K62" s="137"/>
      <c r="L62" s="138"/>
      <c r="M62" s="175"/>
    </row>
    <row r="63" spans="1:14" ht="12">
      <c r="A63" s="176" t="s">
        <v>121</v>
      </c>
      <c r="B63" s="177" t="s">
        <v>126</v>
      </c>
      <c r="C63" s="177" t="s">
        <v>121</v>
      </c>
      <c r="D63" s="177"/>
      <c r="E63" s="178" t="s">
        <v>238</v>
      </c>
      <c r="F63" s="179"/>
      <c r="G63" s="179"/>
      <c r="H63" s="179"/>
      <c r="I63" s="179"/>
      <c r="J63" s="178"/>
      <c r="K63" s="179"/>
      <c r="L63" s="180"/>
      <c r="M63" s="160"/>
      <c r="N63" s="4"/>
    </row>
    <row r="64" spans="1:14" ht="12">
      <c r="A64" s="32" t="s">
        <v>121</v>
      </c>
      <c r="B64" s="33" t="s">
        <v>126</v>
      </c>
      <c r="C64" s="33" t="s">
        <v>124</v>
      </c>
      <c r="D64" s="33"/>
      <c r="E64" s="146" t="s">
        <v>239</v>
      </c>
      <c r="F64" s="73"/>
      <c r="G64" s="73"/>
      <c r="H64" s="73"/>
      <c r="I64" s="73"/>
      <c r="J64" s="146"/>
      <c r="K64" s="73"/>
      <c r="L64" s="147"/>
      <c r="M64" s="148"/>
      <c r="N64" s="4"/>
    </row>
    <row r="65" spans="1:14" ht="12">
      <c r="A65" s="163" t="s">
        <v>121</v>
      </c>
      <c r="B65" s="164" t="s">
        <v>126</v>
      </c>
      <c r="C65" s="164" t="s">
        <v>122</v>
      </c>
      <c r="D65" s="164"/>
      <c r="E65" s="165" t="s">
        <v>240</v>
      </c>
      <c r="F65" s="166"/>
      <c r="G65" s="166"/>
      <c r="H65" s="166"/>
      <c r="I65" s="73"/>
      <c r="J65" s="146"/>
      <c r="K65" s="73"/>
      <c r="L65" s="147"/>
      <c r="M65" s="148"/>
      <c r="N65" s="4"/>
    </row>
    <row r="66" spans="1:14" ht="12">
      <c r="A66" s="32" t="s">
        <v>121</v>
      </c>
      <c r="B66" s="33" t="s">
        <v>126</v>
      </c>
      <c r="C66" s="33" t="s">
        <v>126</v>
      </c>
      <c r="D66" s="33"/>
      <c r="E66" s="146" t="s">
        <v>241</v>
      </c>
      <c r="F66" s="73"/>
      <c r="G66" s="73"/>
      <c r="H66" s="73"/>
      <c r="I66" s="73"/>
      <c r="J66" s="146"/>
      <c r="K66" s="73"/>
      <c r="L66" s="147"/>
      <c r="M66" s="148"/>
      <c r="N66" s="4"/>
    </row>
    <row r="67" spans="1:14" ht="12">
      <c r="A67" s="32" t="s">
        <v>121</v>
      </c>
      <c r="B67" s="33" t="s">
        <v>126</v>
      </c>
      <c r="C67" s="33" t="s">
        <v>128</v>
      </c>
      <c r="D67" s="33"/>
      <c r="E67" s="146" t="s">
        <v>242</v>
      </c>
      <c r="F67" s="73"/>
      <c r="G67" s="73"/>
      <c r="H67" s="73"/>
      <c r="I67" s="73"/>
      <c r="J67" s="146"/>
      <c r="K67" s="73"/>
      <c r="L67" s="147"/>
      <c r="M67" s="148"/>
      <c r="N67" s="4"/>
    </row>
    <row r="68" spans="1:14" ht="12">
      <c r="A68" s="32" t="s">
        <v>121</v>
      </c>
      <c r="B68" s="33" t="s">
        <v>126</v>
      </c>
      <c r="C68" s="33" t="s">
        <v>125</v>
      </c>
      <c r="D68" s="33"/>
      <c r="E68" s="146" t="s">
        <v>205</v>
      </c>
      <c r="F68" s="73"/>
      <c r="G68" s="73"/>
      <c r="H68" s="73"/>
      <c r="I68" s="73"/>
      <c r="J68" s="146"/>
      <c r="K68" s="73"/>
      <c r="L68" s="147"/>
      <c r="M68" s="148"/>
      <c r="N68" s="4"/>
    </row>
    <row r="69" spans="1:14" ht="12.75" thickBot="1">
      <c r="A69" s="150" t="s">
        <v>121</v>
      </c>
      <c r="B69" s="151" t="s">
        <v>126</v>
      </c>
      <c r="C69" s="151" t="s">
        <v>206</v>
      </c>
      <c r="D69" s="151"/>
      <c r="E69" s="152" t="s">
        <v>243</v>
      </c>
      <c r="F69" s="153"/>
      <c r="G69" s="153"/>
      <c r="H69" s="153"/>
      <c r="I69" s="153"/>
      <c r="J69" s="152"/>
      <c r="K69" s="153"/>
      <c r="L69" s="154"/>
      <c r="M69" s="155"/>
      <c r="N69" s="4"/>
    </row>
    <row r="70" spans="1:14" ht="12.75" thickBot="1">
      <c r="A70" s="181"/>
      <c r="B70" s="181"/>
      <c r="C70" s="181"/>
      <c r="D70" s="181"/>
      <c r="E70" s="111"/>
      <c r="F70" s="111"/>
      <c r="G70" s="111"/>
      <c r="H70" s="111"/>
      <c r="I70" s="111"/>
      <c r="J70" s="111"/>
      <c r="K70" s="111"/>
      <c r="L70" s="157"/>
      <c r="M70" s="115"/>
      <c r="N70" s="4"/>
    </row>
    <row r="71" spans="1:13" s="140" customFormat="1" ht="14.25" thickBot="1">
      <c r="A71" s="133" t="s">
        <v>121</v>
      </c>
      <c r="B71" s="134" t="s">
        <v>128</v>
      </c>
      <c r="C71" s="137"/>
      <c r="D71" s="137"/>
      <c r="E71" s="182" t="s">
        <v>244</v>
      </c>
      <c r="F71" s="135"/>
      <c r="G71" s="135"/>
      <c r="H71" s="137"/>
      <c r="I71" s="137"/>
      <c r="J71" s="137"/>
      <c r="K71" s="137"/>
      <c r="L71" s="138"/>
      <c r="M71" s="139"/>
    </row>
    <row r="72" spans="1:14" ht="12">
      <c r="A72" s="176" t="s">
        <v>245</v>
      </c>
      <c r="B72" s="177" t="s">
        <v>128</v>
      </c>
      <c r="C72" s="177" t="s">
        <v>121</v>
      </c>
      <c r="D72" s="177"/>
      <c r="E72" s="178" t="s">
        <v>246</v>
      </c>
      <c r="F72" s="179"/>
      <c r="G72" s="179"/>
      <c r="H72" s="179"/>
      <c r="I72" s="179"/>
      <c r="J72" s="178"/>
      <c r="K72" s="179"/>
      <c r="L72" s="180"/>
      <c r="M72" s="160"/>
      <c r="N72" s="4"/>
    </row>
    <row r="73" spans="1:14" ht="12">
      <c r="A73" s="163" t="s">
        <v>245</v>
      </c>
      <c r="B73" s="164" t="s">
        <v>128</v>
      </c>
      <c r="C73" s="164" t="s">
        <v>124</v>
      </c>
      <c r="D73" s="164"/>
      <c r="E73" s="165" t="s">
        <v>247</v>
      </c>
      <c r="F73" s="166"/>
      <c r="G73" s="166"/>
      <c r="H73" s="166"/>
      <c r="I73" s="73"/>
      <c r="J73" s="146"/>
      <c r="K73" s="73"/>
      <c r="L73" s="147"/>
      <c r="M73" s="148"/>
      <c r="N73" s="4"/>
    </row>
    <row r="74" spans="1:14" ht="12">
      <c r="A74" s="32" t="s">
        <v>121</v>
      </c>
      <c r="B74" s="33" t="s">
        <v>128</v>
      </c>
      <c r="C74" s="33" t="s">
        <v>125</v>
      </c>
      <c r="D74" s="33"/>
      <c r="E74" s="146" t="s">
        <v>205</v>
      </c>
      <c r="F74" s="73"/>
      <c r="G74" s="73"/>
      <c r="H74" s="73"/>
      <c r="I74" s="73"/>
      <c r="J74" s="146"/>
      <c r="K74" s="73"/>
      <c r="L74" s="147"/>
      <c r="M74" s="148"/>
      <c r="N74" s="4"/>
    </row>
    <row r="75" spans="1:14" ht="12.75" thickBot="1">
      <c r="A75" s="150" t="s">
        <v>245</v>
      </c>
      <c r="B75" s="151" t="s">
        <v>128</v>
      </c>
      <c r="C75" s="151" t="s">
        <v>206</v>
      </c>
      <c r="D75" s="151"/>
      <c r="E75" s="152" t="s">
        <v>248</v>
      </c>
      <c r="F75" s="153"/>
      <c r="G75" s="153"/>
      <c r="H75" s="153"/>
      <c r="I75" s="153"/>
      <c r="J75" s="152"/>
      <c r="K75" s="153"/>
      <c r="L75" s="154"/>
      <c r="M75" s="155"/>
      <c r="N75" s="4"/>
    </row>
    <row r="76" spans="1:14" ht="12.75" thickBot="1">
      <c r="A76" s="181"/>
      <c r="B76" s="39"/>
      <c r="C76" s="39"/>
      <c r="D76" s="39"/>
      <c r="E76" s="4"/>
      <c r="F76" s="4"/>
      <c r="G76" s="4"/>
      <c r="H76" s="4"/>
      <c r="I76" s="4"/>
      <c r="J76" s="4"/>
      <c r="K76" s="4"/>
      <c r="L76" s="157"/>
      <c r="M76" s="115"/>
      <c r="N76" s="4"/>
    </row>
    <row r="77" spans="1:13" s="140" customFormat="1" ht="14.25" thickBot="1">
      <c r="A77" s="133" t="s">
        <v>121</v>
      </c>
      <c r="B77" s="134" t="s">
        <v>130</v>
      </c>
      <c r="C77" s="134"/>
      <c r="D77" s="137"/>
      <c r="E77" s="136" t="s">
        <v>249</v>
      </c>
      <c r="F77" s="135"/>
      <c r="G77" s="135"/>
      <c r="H77" s="137"/>
      <c r="I77" s="137"/>
      <c r="J77" s="137"/>
      <c r="K77" s="137"/>
      <c r="L77" s="138"/>
      <c r="M77" s="263" t="e">
        <f>SUM(M78:M81)</f>
        <v>#REF!</v>
      </c>
    </row>
    <row r="78" spans="1:14" ht="12">
      <c r="A78" s="34" t="s">
        <v>250</v>
      </c>
      <c r="B78" s="35"/>
      <c r="C78" s="35" t="s">
        <v>121</v>
      </c>
      <c r="D78" s="35"/>
      <c r="E78" s="141" t="s">
        <v>251</v>
      </c>
      <c r="F78" s="142"/>
      <c r="G78" s="142"/>
      <c r="H78" s="142"/>
      <c r="I78" s="142"/>
      <c r="J78" s="141"/>
      <c r="K78" s="142"/>
      <c r="L78" s="159"/>
      <c r="M78" s="262" t="e">
        <f>'Proposed budget'!#REF!</f>
        <v>#REF!</v>
      </c>
      <c r="N78" s="4"/>
    </row>
    <row r="79" spans="1:14" ht="12">
      <c r="A79" s="32" t="s">
        <v>129</v>
      </c>
      <c r="B79" s="33" t="s">
        <v>130</v>
      </c>
      <c r="C79" s="33" t="s">
        <v>124</v>
      </c>
      <c r="D79" s="33"/>
      <c r="E79" s="146" t="s">
        <v>252</v>
      </c>
      <c r="F79" s="73"/>
      <c r="G79" s="73"/>
      <c r="H79" s="73"/>
      <c r="I79" s="73"/>
      <c r="J79" s="146"/>
      <c r="K79" s="73"/>
      <c r="L79" s="147"/>
      <c r="M79" s="148"/>
      <c r="N79" s="4"/>
    </row>
    <row r="80" spans="1:14" ht="12">
      <c r="A80" s="32" t="s">
        <v>129</v>
      </c>
      <c r="B80" s="33" t="s">
        <v>130</v>
      </c>
      <c r="C80" s="33" t="s">
        <v>122</v>
      </c>
      <c r="D80" s="33"/>
      <c r="E80" s="146" t="s">
        <v>253</v>
      </c>
      <c r="F80" s="73"/>
      <c r="G80" s="73"/>
      <c r="H80" s="73"/>
      <c r="I80" s="73"/>
      <c r="J80" s="146"/>
      <c r="K80" s="73"/>
      <c r="L80" s="147"/>
      <c r="M80" s="148"/>
      <c r="N80" s="4"/>
    </row>
    <row r="81" spans="1:14" ht="12">
      <c r="A81" s="32" t="s">
        <v>129</v>
      </c>
      <c r="B81" s="33" t="s">
        <v>130</v>
      </c>
      <c r="C81" s="33" t="s">
        <v>126</v>
      </c>
      <c r="D81" s="33"/>
      <c r="E81" s="146" t="s">
        <v>254</v>
      </c>
      <c r="F81" s="73"/>
      <c r="G81" s="73"/>
      <c r="H81" s="73"/>
      <c r="I81" s="73"/>
      <c r="J81" s="146"/>
      <c r="K81" s="73"/>
      <c r="L81" s="147"/>
      <c r="M81" s="261" t="e">
        <f>'Proposed budget'!#REF!</f>
        <v>#REF!</v>
      </c>
      <c r="N81" s="4"/>
    </row>
    <row r="82" spans="1:14" ht="12">
      <c r="A82" s="32" t="s">
        <v>129</v>
      </c>
      <c r="B82" s="33" t="s">
        <v>130</v>
      </c>
      <c r="C82" s="33" t="s">
        <v>128</v>
      </c>
      <c r="D82" s="33"/>
      <c r="E82" s="146" t="s">
        <v>255</v>
      </c>
      <c r="F82" s="73"/>
      <c r="G82" s="73"/>
      <c r="H82" s="73"/>
      <c r="I82" s="73"/>
      <c r="J82" s="146"/>
      <c r="K82" s="73"/>
      <c r="L82" s="147"/>
      <c r="M82" s="148"/>
      <c r="N82" s="4"/>
    </row>
    <row r="83" spans="1:14" ht="12">
      <c r="A83" s="32" t="s">
        <v>129</v>
      </c>
      <c r="B83" s="33" t="s">
        <v>130</v>
      </c>
      <c r="C83" s="33" t="s">
        <v>130</v>
      </c>
      <c r="D83" s="33"/>
      <c r="E83" s="146" t="s">
        <v>256</v>
      </c>
      <c r="F83" s="73"/>
      <c r="G83" s="73"/>
      <c r="H83" s="73"/>
      <c r="I83" s="73"/>
      <c r="J83" s="146"/>
      <c r="K83" s="73"/>
      <c r="L83" s="147"/>
      <c r="M83" s="148"/>
      <c r="N83" s="4"/>
    </row>
    <row r="84" spans="1:14" ht="12">
      <c r="A84" s="32" t="s">
        <v>121</v>
      </c>
      <c r="B84" s="33" t="s">
        <v>130</v>
      </c>
      <c r="C84" s="33" t="s">
        <v>125</v>
      </c>
      <c r="D84" s="33"/>
      <c r="E84" s="146" t="s">
        <v>205</v>
      </c>
      <c r="F84" s="73"/>
      <c r="G84" s="73"/>
      <c r="H84" s="73"/>
      <c r="I84" s="73"/>
      <c r="J84" s="146"/>
      <c r="K84" s="73"/>
      <c r="L84" s="147"/>
      <c r="M84" s="148"/>
      <c r="N84" s="4"/>
    </row>
    <row r="85" spans="1:14" ht="12.75" thickBot="1">
      <c r="A85" s="150" t="s">
        <v>129</v>
      </c>
      <c r="B85" s="151" t="s">
        <v>130</v>
      </c>
      <c r="C85" s="151" t="s">
        <v>206</v>
      </c>
      <c r="D85" s="151"/>
      <c r="E85" s="152" t="s">
        <v>257</v>
      </c>
      <c r="F85" s="153"/>
      <c r="G85" s="153"/>
      <c r="H85" s="153"/>
      <c r="I85" s="153"/>
      <c r="J85" s="152"/>
      <c r="K85" s="153"/>
      <c r="L85" s="154"/>
      <c r="M85" s="155"/>
      <c r="N85" s="4"/>
    </row>
    <row r="86" spans="1:14" ht="12.75" thickBot="1">
      <c r="A86" s="156"/>
      <c r="B86" s="39"/>
      <c r="C86" s="39"/>
      <c r="D86" s="39"/>
      <c r="E86" s="4"/>
      <c r="F86" s="4"/>
      <c r="G86" s="4"/>
      <c r="H86" s="4"/>
      <c r="I86" s="4"/>
      <c r="J86" s="4"/>
      <c r="K86" s="4"/>
      <c r="L86" s="157"/>
      <c r="M86" s="115"/>
      <c r="N86" s="4"/>
    </row>
    <row r="87" spans="1:13" s="140" customFormat="1" ht="14.25" thickBot="1">
      <c r="A87" s="133" t="s">
        <v>121</v>
      </c>
      <c r="B87" s="134" t="s">
        <v>201</v>
      </c>
      <c r="C87" s="134"/>
      <c r="D87" s="137"/>
      <c r="E87" s="136" t="s">
        <v>258</v>
      </c>
      <c r="F87" s="135"/>
      <c r="G87" s="135"/>
      <c r="H87" s="137"/>
      <c r="I87" s="137"/>
      <c r="J87" s="137"/>
      <c r="K87" s="137"/>
      <c r="L87" s="138"/>
      <c r="M87" s="139"/>
    </row>
    <row r="88" spans="1:14" ht="12">
      <c r="A88" s="34" t="s">
        <v>121</v>
      </c>
      <c r="B88" s="35" t="s">
        <v>201</v>
      </c>
      <c r="C88" s="35" t="s">
        <v>121</v>
      </c>
      <c r="D88" s="35"/>
      <c r="E88" s="141" t="s">
        <v>259</v>
      </c>
      <c r="F88" s="142"/>
      <c r="G88" s="142"/>
      <c r="H88" s="142"/>
      <c r="I88" s="142"/>
      <c r="J88" s="141"/>
      <c r="K88" s="142"/>
      <c r="L88" s="159"/>
      <c r="M88" s="160"/>
      <c r="N88" s="4"/>
    </row>
    <row r="89" spans="1:14" ht="12">
      <c r="A89" s="32" t="s">
        <v>121</v>
      </c>
      <c r="B89" s="33" t="s">
        <v>201</v>
      </c>
      <c r="C89" s="33" t="s">
        <v>124</v>
      </c>
      <c r="D89" s="33"/>
      <c r="E89" s="146" t="s">
        <v>260</v>
      </c>
      <c r="F89" s="73"/>
      <c r="G89" s="73"/>
      <c r="H89" s="73"/>
      <c r="I89" s="73"/>
      <c r="J89" s="146"/>
      <c r="K89" s="73"/>
      <c r="L89" s="147"/>
      <c r="M89" s="148"/>
      <c r="N89" s="4"/>
    </row>
    <row r="90" spans="1:14" ht="12">
      <c r="A90" s="32" t="s">
        <v>121</v>
      </c>
      <c r="B90" s="33" t="s">
        <v>201</v>
      </c>
      <c r="C90" s="33" t="s">
        <v>122</v>
      </c>
      <c r="D90" s="33"/>
      <c r="E90" s="146" t="s">
        <v>261</v>
      </c>
      <c r="F90" s="73"/>
      <c r="G90" s="73"/>
      <c r="H90" s="73"/>
      <c r="I90" s="73"/>
      <c r="J90" s="146"/>
      <c r="K90" s="73"/>
      <c r="L90" s="147"/>
      <c r="M90" s="148"/>
      <c r="N90" s="4"/>
    </row>
    <row r="91" spans="1:14" ht="12">
      <c r="A91" s="32" t="s">
        <v>121</v>
      </c>
      <c r="B91" s="33" t="s">
        <v>201</v>
      </c>
      <c r="C91" s="33" t="s">
        <v>126</v>
      </c>
      <c r="D91" s="33"/>
      <c r="E91" s="146" t="s">
        <v>262</v>
      </c>
      <c r="F91" s="73"/>
      <c r="G91" s="73"/>
      <c r="H91" s="73"/>
      <c r="I91" s="73"/>
      <c r="J91" s="146"/>
      <c r="K91" s="73"/>
      <c r="L91" s="147"/>
      <c r="M91" s="148"/>
      <c r="N91" s="4"/>
    </row>
    <row r="92" spans="1:14" ht="12">
      <c r="A92" s="32" t="s">
        <v>121</v>
      </c>
      <c r="B92" s="33" t="s">
        <v>201</v>
      </c>
      <c r="C92" s="33" t="s">
        <v>125</v>
      </c>
      <c r="D92" s="33"/>
      <c r="E92" s="146" t="s">
        <v>263</v>
      </c>
      <c r="F92" s="73"/>
      <c r="G92" s="73"/>
      <c r="H92" s="73"/>
      <c r="I92" s="73"/>
      <c r="J92" s="146"/>
      <c r="K92" s="73"/>
      <c r="L92" s="147"/>
      <c r="M92" s="148"/>
      <c r="N92" s="4"/>
    </row>
    <row r="93" spans="1:14" ht="12.75" thickBot="1">
      <c r="A93" s="150" t="s">
        <v>121</v>
      </c>
      <c r="B93" s="151" t="s">
        <v>201</v>
      </c>
      <c r="C93" s="151" t="s">
        <v>206</v>
      </c>
      <c r="D93" s="151"/>
      <c r="E93" s="152" t="s">
        <v>264</v>
      </c>
      <c r="F93" s="153"/>
      <c r="G93" s="153"/>
      <c r="H93" s="153"/>
      <c r="I93" s="153"/>
      <c r="J93" s="152"/>
      <c r="K93" s="153"/>
      <c r="L93" s="154"/>
      <c r="M93" s="155"/>
      <c r="N93" s="4"/>
    </row>
    <row r="94" spans="1:14" ht="12.75" thickBot="1">
      <c r="A94" s="181"/>
      <c r="B94" s="39"/>
      <c r="C94" s="39"/>
      <c r="D94" s="39"/>
      <c r="E94" s="183"/>
      <c r="F94" s="4"/>
      <c r="G94" s="4"/>
      <c r="H94" s="4"/>
      <c r="I94" s="4"/>
      <c r="J94" s="4"/>
      <c r="K94" s="4"/>
      <c r="L94" s="157"/>
      <c r="M94" s="115"/>
      <c r="N94" s="4"/>
    </row>
    <row r="95" spans="1:13" s="140" customFormat="1" ht="14.25" thickBot="1">
      <c r="A95" s="133" t="s">
        <v>265</v>
      </c>
      <c r="B95" s="134" t="s">
        <v>203</v>
      </c>
      <c r="C95" s="134"/>
      <c r="D95" s="137"/>
      <c r="E95" s="136" t="s">
        <v>266</v>
      </c>
      <c r="F95" s="135"/>
      <c r="G95" s="135"/>
      <c r="H95" s="137"/>
      <c r="I95" s="137"/>
      <c r="J95" s="137"/>
      <c r="K95" s="137"/>
      <c r="L95" s="138"/>
      <c r="M95" s="139"/>
    </row>
    <row r="96" spans="1:14" ht="12">
      <c r="A96" s="32" t="s">
        <v>121</v>
      </c>
      <c r="B96" s="33" t="s">
        <v>203</v>
      </c>
      <c r="C96" s="33" t="s">
        <v>121</v>
      </c>
      <c r="D96" s="33"/>
      <c r="E96" s="146" t="s">
        <v>267</v>
      </c>
      <c r="F96" s="73"/>
      <c r="G96" s="73"/>
      <c r="H96" s="73"/>
      <c r="I96" s="73"/>
      <c r="J96" s="146"/>
      <c r="K96" s="73"/>
      <c r="L96" s="147"/>
      <c r="M96" s="160"/>
      <c r="N96" s="4"/>
    </row>
    <row r="97" spans="1:14" ht="12">
      <c r="A97" s="163" t="s">
        <v>121</v>
      </c>
      <c r="B97" s="164" t="s">
        <v>203</v>
      </c>
      <c r="C97" s="164" t="s">
        <v>124</v>
      </c>
      <c r="D97" s="164"/>
      <c r="E97" s="165" t="s">
        <v>268</v>
      </c>
      <c r="F97" s="166"/>
      <c r="G97" s="166"/>
      <c r="H97" s="166"/>
      <c r="I97" s="73"/>
      <c r="J97" s="146"/>
      <c r="K97" s="73"/>
      <c r="L97" s="147"/>
      <c r="M97" s="148"/>
      <c r="N97" s="4"/>
    </row>
    <row r="98" spans="1:14" ht="12">
      <c r="A98" s="32" t="s">
        <v>121</v>
      </c>
      <c r="B98" s="33" t="s">
        <v>203</v>
      </c>
      <c r="C98" s="33" t="s">
        <v>122</v>
      </c>
      <c r="D98" s="33"/>
      <c r="E98" s="146" t="s">
        <v>269</v>
      </c>
      <c r="F98" s="73"/>
      <c r="G98" s="73"/>
      <c r="H98" s="73"/>
      <c r="I98" s="73"/>
      <c r="J98" s="146"/>
      <c r="K98" s="73"/>
      <c r="L98" s="147"/>
      <c r="M98" s="148"/>
      <c r="N98" s="4"/>
    </row>
    <row r="99" spans="1:14" ht="12">
      <c r="A99" s="32" t="s">
        <v>121</v>
      </c>
      <c r="B99" s="33" t="s">
        <v>203</v>
      </c>
      <c r="C99" s="33" t="s">
        <v>126</v>
      </c>
      <c r="D99" s="33"/>
      <c r="E99" s="146" t="s">
        <v>270</v>
      </c>
      <c r="F99" s="73"/>
      <c r="G99" s="73"/>
      <c r="H99" s="73"/>
      <c r="I99" s="73"/>
      <c r="J99" s="146"/>
      <c r="K99" s="73"/>
      <c r="L99" s="147"/>
      <c r="M99" s="148"/>
      <c r="N99" s="4"/>
    </row>
    <row r="100" spans="1:14" ht="12">
      <c r="A100" s="32" t="s">
        <v>121</v>
      </c>
      <c r="B100" s="33" t="s">
        <v>203</v>
      </c>
      <c r="C100" s="33" t="s">
        <v>128</v>
      </c>
      <c r="D100" s="33"/>
      <c r="E100" s="146" t="s">
        <v>271</v>
      </c>
      <c r="F100" s="73"/>
      <c r="G100" s="73"/>
      <c r="H100" s="73"/>
      <c r="I100" s="73"/>
      <c r="J100" s="146"/>
      <c r="K100" s="73"/>
      <c r="L100" s="147"/>
      <c r="M100" s="148"/>
      <c r="N100" s="4"/>
    </row>
    <row r="101" spans="1:14" ht="12">
      <c r="A101" s="32" t="s">
        <v>121</v>
      </c>
      <c r="B101" s="33" t="s">
        <v>203</v>
      </c>
      <c r="C101" s="33" t="s">
        <v>130</v>
      </c>
      <c r="D101" s="33"/>
      <c r="E101" s="146" t="s">
        <v>272</v>
      </c>
      <c r="F101" s="73"/>
      <c r="G101" s="73"/>
      <c r="H101" s="73"/>
      <c r="I101" s="73"/>
      <c r="J101" s="146"/>
      <c r="K101" s="73"/>
      <c r="L101" s="147"/>
      <c r="M101" s="148"/>
      <c r="N101" s="4"/>
    </row>
    <row r="102" spans="1:14" ht="12">
      <c r="A102" s="32" t="s">
        <v>121</v>
      </c>
      <c r="B102" s="33" t="s">
        <v>203</v>
      </c>
      <c r="C102" s="33" t="s">
        <v>273</v>
      </c>
      <c r="D102" s="33"/>
      <c r="E102" s="146" t="s">
        <v>274</v>
      </c>
      <c r="F102" s="73"/>
      <c r="G102" s="73"/>
      <c r="H102" s="73"/>
      <c r="I102" s="73"/>
      <c r="J102" s="146"/>
      <c r="K102" s="73"/>
      <c r="L102" s="147"/>
      <c r="M102" s="148"/>
      <c r="N102" s="4"/>
    </row>
    <row r="103" spans="1:14" ht="12">
      <c r="A103" s="32" t="s">
        <v>121</v>
      </c>
      <c r="B103" s="33" t="s">
        <v>203</v>
      </c>
      <c r="C103" s="33" t="s">
        <v>203</v>
      </c>
      <c r="D103" s="33"/>
      <c r="E103" s="146" t="s">
        <v>275</v>
      </c>
      <c r="F103" s="73"/>
      <c r="G103" s="73"/>
      <c r="H103" s="73"/>
      <c r="I103" s="73"/>
      <c r="J103" s="146"/>
      <c r="K103" s="73"/>
      <c r="L103" s="147"/>
      <c r="M103" s="148"/>
      <c r="N103" s="4"/>
    </row>
    <row r="104" spans="1:14" ht="12">
      <c r="A104" s="32" t="s">
        <v>121</v>
      </c>
      <c r="B104" s="33" t="s">
        <v>203</v>
      </c>
      <c r="C104" s="33" t="s">
        <v>223</v>
      </c>
      <c r="D104" s="33"/>
      <c r="E104" s="146" t="s">
        <v>276</v>
      </c>
      <c r="F104" s="73"/>
      <c r="G104" s="73"/>
      <c r="H104" s="73"/>
      <c r="I104" s="73"/>
      <c r="J104" s="146"/>
      <c r="K104" s="73"/>
      <c r="L104" s="147"/>
      <c r="M104" s="148"/>
      <c r="N104" s="4"/>
    </row>
    <row r="105" spans="1:14" ht="12">
      <c r="A105" s="32" t="s">
        <v>121</v>
      </c>
      <c r="B105" s="33" t="s">
        <v>203</v>
      </c>
      <c r="C105" s="33" t="s">
        <v>125</v>
      </c>
      <c r="D105" s="33"/>
      <c r="E105" s="146" t="s">
        <v>263</v>
      </c>
      <c r="F105" s="73"/>
      <c r="G105" s="73"/>
      <c r="H105" s="73"/>
      <c r="I105" s="73"/>
      <c r="J105" s="146"/>
      <c r="K105" s="73"/>
      <c r="L105" s="147"/>
      <c r="M105" s="148"/>
      <c r="N105" s="4"/>
    </row>
    <row r="106" spans="1:14" ht="12.75" thickBot="1">
      <c r="A106" s="150" t="s">
        <v>121</v>
      </c>
      <c r="B106" s="151" t="s">
        <v>203</v>
      </c>
      <c r="C106" s="151" t="s">
        <v>206</v>
      </c>
      <c r="D106" s="151"/>
      <c r="E106" s="152" t="s">
        <v>277</v>
      </c>
      <c r="F106" s="153"/>
      <c r="G106" s="153"/>
      <c r="H106" s="153"/>
      <c r="I106" s="153"/>
      <c r="J106" s="152"/>
      <c r="K106" s="153"/>
      <c r="L106" s="154"/>
      <c r="M106" s="155"/>
      <c r="N106" s="4"/>
    </row>
    <row r="107" spans="1:14" ht="12.75" thickBot="1">
      <c r="A107" s="181"/>
      <c r="B107" s="181"/>
      <c r="C107" s="181"/>
      <c r="D107" s="181"/>
      <c r="E107" s="111"/>
      <c r="F107" s="111"/>
      <c r="G107" s="111"/>
      <c r="H107" s="111"/>
      <c r="I107" s="111"/>
      <c r="J107" s="111"/>
      <c r="K107" s="111"/>
      <c r="L107" s="157"/>
      <c r="M107" s="115"/>
      <c r="N107" s="4"/>
    </row>
    <row r="108" spans="1:13" s="43" customFormat="1" ht="14.25" thickBot="1">
      <c r="A108" s="133" t="s">
        <v>121</v>
      </c>
      <c r="B108" s="134" t="s">
        <v>223</v>
      </c>
      <c r="C108" s="134"/>
      <c r="D108" s="137"/>
      <c r="E108" s="136" t="s">
        <v>278</v>
      </c>
      <c r="F108" s="135"/>
      <c r="G108" s="135"/>
      <c r="H108" s="137"/>
      <c r="I108" s="184"/>
      <c r="J108" s="184"/>
      <c r="K108" s="184"/>
      <c r="L108" s="138"/>
      <c r="M108" s="185"/>
    </row>
    <row r="109" spans="1:14" ht="12">
      <c r="A109" s="176" t="s">
        <v>121</v>
      </c>
      <c r="B109" s="177" t="s">
        <v>223</v>
      </c>
      <c r="C109" s="177" t="s">
        <v>121</v>
      </c>
      <c r="D109" s="177"/>
      <c r="E109" s="186" t="s">
        <v>279</v>
      </c>
      <c r="F109" s="178"/>
      <c r="G109" s="179"/>
      <c r="H109" s="187"/>
      <c r="I109" s="178"/>
      <c r="J109" s="178"/>
      <c r="K109" s="179"/>
      <c r="L109" s="180"/>
      <c r="M109" s="160"/>
      <c r="N109" s="4"/>
    </row>
    <row r="110" spans="1:14" ht="12">
      <c r="A110" s="32" t="s">
        <v>121</v>
      </c>
      <c r="B110" s="33" t="s">
        <v>223</v>
      </c>
      <c r="C110" s="33" t="s">
        <v>124</v>
      </c>
      <c r="D110" s="33"/>
      <c r="E110" s="161" t="s">
        <v>275</v>
      </c>
      <c r="F110" s="161"/>
      <c r="G110" s="161"/>
      <c r="H110" s="161"/>
      <c r="I110" s="146"/>
      <c r="J110" s="146"/>
      <c r="K110" s="73"/>
      <c r="L110" s="147"/>
      <c r="M110" s="148"/>
      <c r="N110" s="4"/>
    </row>
    <row r="111" spans="1:14" ht="12">
      <c r="A111" s="32" t="s">
        <v>121</v>
      </c>
      <c r="B111" s="33" t="s">
        <v>223</v>
      </c>
      <c r="C111" s="33" t="s">
        <v>122</v>
      </c>
      <c r="D111" s="33"/>
      <c r="E111" s="161" t="s">
        <v>280</v>
      </c>
      <c r="F111" s="161"/>
      <c r="G111" s="161"/>
      <c r="H111" s="161"/>
      <c r="I111" s="146"/>
      <c r="J111" s="146"/>
      <c r="K111" s="73"/>
      <c r="L111" s="147"/>
      <c r="M111" s="148"/>
      <c r="N111" s="4"/>
    </row>
    <row r="112" spans="1:14" ht="12">
      <c r="A112" s="32" t="s">
        <v>121</v>
      </c>
      <c r="B112" s="33" t="s">
        <v>223</v>
      </c>
      <c r="C112" s="33" t="s">
        <v>126</v>
      </c>
      <c r="D112" s="33"/>
      <c r="E112" s="146" t="s">
        <v>281</v>
      </c>
      <c r="F112" s="73"/>
      <c r="G112" s="73"/>
      <c r="H112" s="73"/>
      <c r="I112" s="73"/>
      <c r="J112" s="146"/>
      <c r="K112" s="73"/>
      <c r="L112" s="147"/>
      <c r="M112" s="148"/>
      <c r="N112" s="4"/>
    </row>
    <row r="113" spans="1:14" ht="12">
      <c r="A113" s="32" t="s">
        <v>121</v>
      </c>
      <c r="B113" s="33" t="s">
        <v>223</v>
      </c>
      <c r="C113" s="33" t="s">
        <v>128</v>
      </c>
      <c r="D113" s="33"/>
      <c r="E113" s="146" t="s">
        <v>282</v>
      </c>
      <c r="F113" s="73"/>
      <c r="G113" s="73"/>
      <c r="H113" s="73"/>
      <c r="I113" s="73"/>
      <c r="J113" s="146"/>
      <c r="K113" s="73"/>
      <c r="L113" s="147"/>
      <c r="M113" s="148"/>
      <c r="N113" s="4"/>
    </row>
    <row r="114" spans="1:14" ht="12">
      <c r="A114" s="32" t="s">
        <v>121</v>
      </c>
      <c r="B114" s="33" t="s">
        <v>223</v>
      </c>
      <c r="C114" s="33" t="s">
        <v>130</v>
      </c>
      <c r="D114" s="33"/>
      <c r="E114" s="146" t="s">
        <v>283</v>
      </c>
      <c r="F114" s="73"/>
      <c r="G114" s="73"/>
      <c r="H114" s="73"/>
      <c r="I114" s="73"/>
      <c r="J114" s="146"/>
      <c r="K114" s="73"/>
      <c r="L114" s="147"/>
      <c r="M114" s="148"/>
      <c r="N114" s="4"/>
    </row>
    <row r="115" spans="1:14" ht="12">
      <c r="A115" s="32" t="s">
        <v>121</v>
      </c>
      <c r="B115" s="33" t="s">
        <v>223</v>
      </c>
      <c r="C115" s="33" t="s">
        <v>125</v>
      </c>
      <c r="D115" s="33"/>
      <c r="E115" s="146" t="s">
        <v>263</v>
      </c>
      <c r="F115" s="73"/>
      <c r="G115" s="73"/>
      <c r="H115" s="73"/>
      <c r="I115" s="73"/>
      <c r="J115" s="146"/>
      <c r="K115" s="73"/>
      <c r="L115" s="147"/>
      <c r="M115" s="148"/>
      <c r="N115" s="4"/>
    </row>
    <row r="116" spans="1:14" ht="12.75" thickBot="1">
      <c r="A116" s="150" t="s">
        <v>121</v>
      </c>
      <c r="B116" s="151" t="s">
        <v>223</v>
      </c>
      <c r="C116" s="151" t="s">
        <v>206</v>
      </c>
      <c r="D116" s="151"/>
      <c r="E116" s="152" t="s">
        <v>284</v>
      </c>
      <c r="F116" s="153"/>
      <c r="G116" s="153"/>
      <c r="H116" s="153"/>
      <c r="I116" s="153"/>
      <c r="J116" s="152"/>
      <c r="K116" s="153"/>
      <c r="L116" s="154"/>
      <c r="M116" s="155"/>
      <c r="N116" s="4"/>
    </row>
    <row r="117" spans="1:14" ht="12.75" thickBot="1">
      <c r="A117" s="39"/>
      <c r="B117" s="39"/>
      <c r="C117" s="39"/>
      <c r="D117" s="39"/>
      <c r="E117" s="4"/>
      <c r="F117" s="4"/>
      <c r="G117" s="4"/>
      <c r="H117" s="4"/>
      <c r="I117" s="4"/>
      <c r="J117" s="4"/>
      <c r="K117" s="4"/>
      <c r="L117" s="157"/>
      <c r="M117" s="115"/>
      <c r="N117" s="4"/>
    </row>
    <row r="118" spans="1:13" s="140" customFormat="1" ht="14.25" thickBot="1">
      <c r="A118" s="133" t="s">
        <v>121</v>
      </c>
      <c r="B118" s="134" t="s">
        <v>123</v>
      </c>
      <c r="C118" s="134"/>
      <c r="D118" s="137"/>
      <c r="E118" s="136" t="s">
        <v>285</v>
      </c>
      <c r="F118" s="135"/>
      <c r="G118" s="135"/>
      <c r="H118" s="137"/>
      <c r="I118" s="137"/>
      <c r="J118" s="137"/>
      <c r="K118" s="137"/>
      <c r="L118" s="138"/>
      <c r="M118" s="139"/>
    </row>
    <row r="119" spans="1:14" ht="12">
      <c r="A119" s="34" t="s">
        <v>121</v>
      </c>
      <c r="B119" s="35" t="s">
        <v>123</v>
      </c>
      <c r="C119" s="35" t="s">
        <v>121</v>
      </c>
      <c r="D119" s="35"/>
      <c r="E119" s="141" t="s">
        <v>286</v>
      </c>
      <c r="F119" s="142"/>
      <c r="G119" s="142"/>
      <c r="H119" s="142"/>
      <c r="I119" s="142"/>
      <c r="J119" s="141"/>
      <c r="K119" s="142"/>
      <c r="L119" s="159"/>
      <c r="M119" s="160"/>
      <c r="N119" s="4"/>
    </row>
    <row r="120" spans="1:14" ht="12">
      <c r="A120" s="32" t="s">
        <v>121</v>
      </c>
      <c r="B120" s="33" t="s">
        <v>123</v>
      </c>
      <c r="C120" s="33" t="s">
        <v>124</v>
      </c>
      <c r="D120" s="33"/>
      <c r="E120" s="146" t="s">
        <v>287</v>
      </c>
      <c r="F120" s="73"/>
      <c r="G120" s="73"/>
      <c r="H120" s="73"/>
      <c r="I120" s="73"/>
      <c r="J120" s="146"/>
      <c r="K120" s="73"/>
      <c r="L120" s="147"/>
      <c r="M120" s="148"/>
      <c r="N120" s="4"/>
    </row>
    <row r="121" spans="1:14" ht="12">
      <c r="A121" s="163" t="s">
        <v>121</v>
      </c>
      <c r="B121" s="164" t="s">
        <v>123</v>
      </c>
      <c r="C121" s="164" t="s">
        <v>122</v>
      </c>
      <c r="D121" s="164"/>
      <c r="E121" s="165" t="s">
        <v>288</v>
      </c>
      <c r="F121" s="166"/>
      <c r="G121" s="166"/>
      <c r="H121" s="166"/>
      <c r="I121" s="73"/>
      <c r="J121" s="146"/>
      <c r="K121" s="73"/>
      <c r="L121" s="147"/>
      <c r="M121" s="148"/>
      <c r="N121" s="4"/>
    </row>
    <row r="122" spans="1:14" ht="12">
      <c r="A122" s="163" t="s">
        <v>121</v>
      </c>
      <c r="B122" s="164" t="s">
        <v>123</v>
      </c>
      <c r="C122" s="164" t="s">
        <v>126</v>
      </c>
      <c r="D122" s="164"/>
      <c r="E122" s="165" t="s">
        <v>289</v>
      </c>
      <c r="F122" s="166"/>
      <c r="G122" s="166"/>
      <c r="H122" s="166"/>
      <c r="I122" s="73"/>
      <c r="J122" s="146"/>
      <c r="K122" s="73"/>
      <c r="L122" s="147"/>
      <c r="M122" s="148"/>
      <c r="N122" s="4"/>
    </row>
    <row r="123" spans="1:14" ht="12">
      <c r="A123" s="32" t="s">
        <v>121</v>
      </c>
      <c r="B123" s="33" t="s">
        <v>123</v>
      </c>
      <c r="C123" s="33" t="s">
        <v>125</v>
      </c>
      <c r="D123" s="33"/>
      <c r="E123" s="146" t="s">
        <v>263</v>
      </c>
      <c r="F123" s="73"/>
      <c r="G123" s="73"/>
      <c r="H123" s="73"/>
      <c r="I123" s="73"/>
      <c r="J123" s="146"/>
      <c r="K123" s="73"/>
      <c r="L123" s="147"/>
      <c r="M123" s="148"/>
      <c r="N123" s="4"/>
    </row>
    <row r="124" spans="1:14" ht="12.75" thickBot="1">
      <c r="A124" s="150" t="s">
        <v>121</v>
      </c>
      <c r="B124" s="151" t="s">
        <v>123</v>
      </c>
      <c r="C124" s="151" t="s">
        <v>206</v>
      </c>
      <c r="D124" s="151"/>
      <c r="E124" s="152" t="s">
        <v>290</v>
      </c>
      <c r="F124" s="153"/>
      <c r="G124" s="153"/>
      <c r="H124" s="153"/>
      <c r="I124" s="153"/>
      <c r="J124" s="152"/>
      <c r="K124" s="153"/>
      <c r="L124" s="154"/>
      <c r="M124" s="173"/>
      <c r="N124" s="4"/>
    </row>
    <row r="125" spans="1:13" s="140" customFormat="1" ht="14.25" thickBot="1">
      <c r="A125" s="188" t="s">
        <v>121</v>
      </c>
      <c r="B125" s="189" t="s">
        <v>226</v>
      </c>
      <c r="C125" s="189"/>
      <c r="D125" s="190"/>
      <c r="E125" s="191" t="s">
        <v>291</v>
      </c>
      <c r="F125" s="192"/>
      <c r="G125" s="192"/>
      <c r="H125" s="190"/>
      <c r="I125" s="190"/>
      <c r="J125" s="190"/>
      <c r="K125" s="190"/>
      <c r="L125" s="193"/>
      <c r="M125" s="175"/>
    </row>
    <row r="126" spans="1:14" ht="12">
      <c r="A126" s="34" t="s">
        <v>121</v>
      </c>
      <c r="B126" s="35" t="s">
        <v>226</v>
      </c>
      <c r="C126" s="35" t="s">
        <v>121</v>
      </c>
      <c r="D126" s="35"/>
      <c r="E126" s="158" t="s">
        <v>292</v>
      </c>
      <c r="F126" s="141"/>
      <c r="G126" s="142"/>
      <c r="H126" s="143"/>
      <c r="I126" s="141"/>
      <c r="J126" s="141"/>
      <c r="K126" s="142"/>
      <c r="L126" s="159"/>
      <c r="M126" s="160"/>
      <c r="N126" s="4"/>
    </row>
    <row r="127" spans="1:14" ht="12">
      <c r="A127" s="32" t="s">
        <v>121</v>
      </c>
      <c r="B127" s="33" t="s">
        <v>226</v>
      </c>
      <c r="C127" s="33" t="s">
        <v>124</v>
      </c>
      <c r="D127" s="33"/>
      <c r="E127" s="161" t="s">
        <v>293</v>
      </c>
      <c r="F127" s="146"/>
      <c r="G127" s="73"/>
      <c r="H127" s="76"/>
      <c r="I127" s="146"/>
      <c r="J127" s="146"/>
      <c r="K127" s="73"/>
      <c r="L127" s="147"/>
      <c r="M127" s="148"/>
      <c r="N127" s="4"/>
    </row>
    <row r="128" spans="1:14" ht="12">
      <c r="A128" s="32" t="s">
        <v>121</v>
      </c>
      <c r="B128" s="33" t="s">
        <v>226</v>
      </c>
      <c r="C128" s="33" t="s">
        <v>125</v>
      </c>
      <c r="D128" s="33"/>
      <c r="E128" s="161" t="s">
        <v>263</v>
      </c>
      <c r="F128" s="161"/>
      <c r="G128" s="161"/>
      <c r="H128" s="161"/>
      <c r="I128" s="146"/>
      <c r="J128" s="146"/>
      <c r="K128" s="73"/>
      <c r="L128" s="147"/>
      <c r="M128" s="148"/>
      <c r="N128" s="4"/>
    </row>
    <row r="129" spans="1:14" ht="12.75" thickBot="1">
      <c r="A129" s="150" t="s">
        <v>121</v>
      </c>
      <c r="B129" s="151" t="s">
        <v>226</v>
      </c>
      <c r="C129" s="151" t="s">
        <v>206</v>
      </c>
      <c r="D129" s="151"/>
      <c r="E129" s="162" t="s">
        <v>294</v>
      </c>
      <c r="F129" s="162"/>
      <c r="G129" s="152"/>
      <c r="H129" s="81"/>
      <c r="I129" s="152"/>
      <c r="J129" s="152"/>
      <c r="K129" s="153"/>
      <c r="L129" s="154"/>
      <c r="M129" s="155"/>
      <c r="N129" s="4"/>
    </row>
    <row r="130" spans="1:14" ht="12.75" thickBot="1">
      <c r="A130" s="156"/>
      <c r="B130" s="39"/>
      <c r="C130" s="39"/>
      <c r="D130" s="39"/>
      <c r="E130" s="4"/>
      <c r="F130" s="4"/>
      <c r="G130" s="4"/>
      <c r="H130" s="4"/>
      <c r="I130" s="4"/>
      <c r="J130" s="4"/>
      <c r="K130" s="4"/>
      <c r="L130" s="157"/>
      <c r="M130" s="115"/>
      <c r="N130" s="4"/>
    </row>
    <row r="131" spans="1:13" s="140" customFormat="1" ht="14.25" thickBot="1">
      <c r="A131" s="133" t="s">
        <v>121</v>
      </c>
      <c r="B131" s="134" t="s">
        <v>228</v>
      </c>
      <c r="C131" s="134"/>
      <c r="D131" s="137"/>
      <c r="E131" s="136" t="s">
        <v>295</v>
      </c>
      <c r="F131" s="135"/>
      <c r="G131" s="135"/>
      <c r="H131" s="137"/>
      <c r="I131" s="137"/>
      <c r="J131" s="137"/>
      <c r="K131" s="137"/>
      <c r="L131" s="138"/>
      <c r="M131" s="139"/>
    </row>
    <row r="132" spans="1:13" s="43" customFormat="1" ht="12.75">
      <c r="A132" s="176" t="s">
        <v>121</v>
      </c>
      <c r="B132" s="177" t="s">
        <v>228</v>
      </c>
      <c r="C132" s="177" t="s">
        <v>121</v>
      </c>
      <c r="D132" s="194"/>
      <c r="E132" s="195" t="s">
        <v>296</v>
      </c>
      <c r="F132" s="196"/>
      <c r="G132" s="196"/>
      <c r="H132" s="196"/>
      <c r="I132" s="196"/>
      <c r="J132" s="197"/>
      <c r="K132" s="196"/>
      <c r="L132" s="198"/>
      <c r="M132" s="199"/>
    </row>
    <row r="133" spans="1:13" s="43" customFormat="1" ht="12.75">
      <c r="A133" s="32" t="s">
        <v>121</v>
      </c>
      <c r="B133" s="33" t="s">
        <v>228</v>
      </c>
      <c r="C133" s="33" t="s">
        <v>124</v>
      </c>
      <c r="D133" s="200"/>
      <c r="E133" s="201" t="s">
        <v>297</v>
      </c>
      <c r="F133" s="69"/>
      <c r="G133" s="69"/>
      <c r="H133" s="69"/>
      <c r="I133" s="69"/>
      <c r="J133" s="202"/>
      <c r="K133" s="69"/>
      <c r="L133" s="203"/>
      <c r="M133" s="204"/>
    </row>
    <row r="134" spans="1:13" s="43" customFormat="1" ht="13.5" thickBot="1">
      <c r="A134" s="150" t="s">
        <v>121</v>
      </c>
      <c r="B134" s="151" t="s">
        <v>228</v>
      </c>
      <c r="C134" s="151" t="s">
        <v>122</v>
      </c>
      <c r="D134" s="205"/>
      <c r="E134" s="206" t="s">
        <v>298</v>
      </c>
      <c r="F134" s="207"/>
      <c r="G134" s="207"/>
      <c r="H134" s="207"/>
      <c r="I134" s="207"/>
      <c r="J134" s="208"/>
      <c r="K134" s="207"/>
      <c r="L134" s="209"/>
      <c r="M134" s="210"/>
    </row>
    <row r="135" spans="1:13" s="43" customFormat="1" ht="13.5" thickBot="1">
      <c r="A135" s="181"/>
      <c r="B135" s="39"/>
      <c r="C135" s="39"/>
      <c r="D135" s="84"/>
      <c r="E135" s="211"/>
      <c r="L135" s="212"/>
      <c r="M135" s="213"/>
    </row>
    <row r="136" spans="1:13" s="140" customFormat="1" ht="14.25" thickBot="1">
      <c r="A136" s="133" t="s">
        <v>121</v>
      </c>
      <c r="B136" s="134" t="s">
        <v>230</v>
      </c>
      <c r="C136" s="134"/>
      <c r="D136" s="137"/>
      <c r="E136" s="136" t="s">
        <v>299</v>
      </c>
      <c r="F136" s="135"/>
      <c r="G136" s="135"/>
      <c r="H136" s="137"/>
      <c r="I136" s="137"/>
      <c r="J136" s="137"/>
      <c r="K136" s="137"/>
      <c r="L136" s="138"/>
      <c r="M136" s="263" t="e">
        <f>M137+M138</f>
        <v>#REF!</v>
      </c>
    </row>
    <row r="137" spans="1:14" ht="12">
      <c r="A137" s="176" t="s">
        <v>121</v>
      </c>
      <c r="B137" s="177" t="s">
        <v>230</v>
      </c>
      <c r="C137" s="177" t="s">
        <v>121</v>
      </c>
      <c r="D137" s="177"/>
      <c r="E137" s="186" t="s">
        <v>300</v>
      </c>
      <c r="F137" s="187"/>
      <c r="G137" s="178"/>
      <c r="H137" s="179"/>
      <c r="I137" s="179"/>
      <c r="J137" s="178"/>
      <c r="K137" s="179"/>
      <c r="L137" s="180"/>
      <c r="M137" s="262" t="e">
        <f>'Proposed budget'!#REF!</f>
        <v>#REF!</v>
      </c>
      <c r="N137" s="4"/>
    </row>
    <row r="138" spans="1:14" ht="12.75" thickBot="1">
      <c r="A138" s="150" t="s">
        <v>121</v>
      </c>
      <c r="B138" s="151" t="s">
        <v>230</v>
      </c>
      <c r="C138" s="151" t="s">
        <v>124</v>
      </c>
      <c r="D138" s="151"/>
      <c r="E138" s="162" t="s">
        <v>301</v>
      </c>
      <c r="F138" s="153"/>
      <c r="G138" s="153"/>
      <c r="H138" s="214"/>
      <c r="I138" s="153"/>
      <c r="J138" s="152"/>
      <c r="K138" s="153"/>
      <c r="L138" s="154"/>
      <c r="M138" s="267" t="e">
        <f>'Proposed budget'!#REF!</f>
        <v>#REF!</v>
      </c>
      <c r="N138" s="4"/>
    </row>
    <row r="139" spans="1:14" ht="12.75" thickBot="1">
      <c r="A139" s="39"/>
      <c r="B139" s="39"/>
      <c r="C139" s="39"/>
      <c r="D139" s="39"/>
      <c r="E139" s="4"/>
      <c r="F139" s="4"/>
      <c r="G139" s="4"/>
      <c r="H139" s="4"/>
      <c r="I139" s="4"/>
      <c r="J139" s="4"/>
      <c r="K139" s="4"/>
      <c r="L139" s="157"/>
      <c r="M139" s="115"/>
      <c r="N139" s="4"/>
    </row>
    <row r="140" spans="1:13" s="222" customFormat="1" ht="30" customHeight="1" thickBot="1">
      <c r="A140" s="215" t="s">
        <v>124</v>
      </c>
      <c r="B140" s="216"/>
      <c r="C140" s="216"/>
      <c r="D140" s="217"/>
      <c r="E140" s="218" t="s">
        <v>302</v>
      </c>
      <c r="F140" s="219"/>
      <c r="G140" s="220"/>
      <c r="H140" s="220"/>
      <c r="I140" s="220"/>
      <c r="J140" s="220"/>
      <c r="K140" s="220"/>
      <c r="L140" s="221"/>
      <c r="M140" s="269" t="e">
        <f>M146+Breakdown!M154+M159+M161+M164+M169+M171+M174+M142</f>
        <v>#REF!</v>
      </c>
    </row>
    <row r="141" spans="1:13" s="222" customFormat="1" ht="9.75" customHeight="1" thickBot="1">
      <c r="A141" s="223"/>
      <c r="B141" s="224"/>
      <c r="C141" s="225"/>
      <c r="D141" s="225"/>
      <c r="E141" s="226"/>
      <c r="F141" s="227"/>
      <c r="G141" s="227"/>
      <c r="H141" s="227"/>
      <c r="I141" s="227"/>
      <c r="J141" s="227"/>
      <c r="K141" s="227"/>
      <c r="L141" s="220"/>
      <c r="M141" s="228"/>
    </row>
    <row r="142" spans="1:13" s="230" customFormat="1" ht="14.25" thickBot="1">
      <c r="A142" s="133" t="s">
        <v>127</v>
      </c>
      <c r="B142" s="134" t="s">
        <v>121</v>
      </c>
      <c r="C142" s="134"/>
      <c r="D142" s="137"/>
      <c r="E142" s="136" t="s">
        <v>299</v>
      </c>
      <c r="F142" s="135"/>
      <c r="G142" s="135"/>
      <c r="H142" s="137"/>
      <c r="I142" s="137"/>
      <c r="J142" s="137"/>
      <c r="K142" s="137"/>
      <c r="L142" s="138"/>
      <c r="M142" s="268" t="e">
        <f>M144</f>
        <v>#REF!</v>
      </c>
    </row>
    <row r="143" spans="1:14" ht="12">
      <c r="A143" s="34" t="s">
        <v>124</v>
      </c>
      <c r="B143" s="35" t="s">
        <v>121</v>
      </c>
      <c r="C143" s="35" t="s">
        <v>121</v>
      </c>
      <c r="D143" s="35" t="s">
        <v>1</v>
      </c>
      <c r="E143" s="141" t="s">
        <v>300</v>
      </c>
      <c r="F143" s="142"/>
      <c r="G143" s="142"/>
      <c r="H143" s="142"/>
      <c r="I143" s="142"/>
      <c r="J143" s="141"/>
      <c r="K143" s="142"/>
      <c r="L143" s="159"/>
      <c r="M143" s="160"/>
      <c r="N143" s="4"/>
    </row>
    <row r="144" spans="1:14" ht="12.75" thickBot="1">
      <c r="A144" s="150" t="s">
        <v>124</v>
      </c>
      <c r="B144" s="151" t="s">
        <v>121</v>
      </c>
      <c r="C144" s="151" t="s">
        <v>127</v>
      </c>
      <c r="D144" s="151"/>
      <c r="E144" s="152" t="s">
        <v>301</v>
      </c>
      <c r="F144" s="153"/>
      <c r="G144" s="153"/>
      <c r="H144" s="153"/>
      <c r="I144" s="153"/>
      <c r="J144" s="152"/>
      <c r="K144" s="153"/>
      <c r="L144" s="154"/>
      <c r="M144" s="267" t="e">
        <f>'Proposed budget'!#REF!-'Proposed budget'!#REF!</f>
        <v>#REF!</v>
      </c>
      <c r="N144" s="4"/>
    </row>
    <row r="145" spans="1:14" ht="12.75" thickBot="1">
      <c r="A145" s="181"/>
      <c r="B145" s="181"/>
      <c r="C145" s="181"/>
      <c r="D145" s="181"/>
      <c r="E145" s="111"/>
      <c r="F145" s="111"/>
      <c r="G145" s="111"/>
      <c r="H145" s="111"/>
      <c r="I145" s="111"/>
      <c r="J145" s="111"/>
      <c r="K145" s="111"/>
      <c r="L145" s="157"/>
      <c r="M145" s="115"/>
      <c r="N145" s="4"/>
    </row>
    <row r="146" spans="1:13" s="230" customFormat="1" ht="14.25" thickBot="1">
      <c r="A146" s="133" t="s">
        <v>127</v>
      </c>
      <c r="B146" s="134" t="s">
        <v>124</v>
      </c>
      <c r="C146" s="134"/>
      <c r="D146" s="137"/>
      <c r="E146" s="136" t="s">
        <v>303</v>
      </c>
      <c r="F146" s="135"/>
      <c r="G146" s="135"/>
      <c r="H146" s="137"/>
      <c r="I146" s="137"/>
      <c r="J146" s="137"/>
      <c r="K146" s="137"/>
      <c r="L146" s="138"/>
      <c r="M146" s="268" t="e">
        <f>SUM(M147:M151)</f>
        <v>#REF!</v>
      </c>
    </row>
    <row r="147" spans="1:14" ht="12">
      <c r="A147" s="34" t="s">
        <v>124</v>
      </c>
      <c r="B147" s="35" t="s">
        <v>124</v>
      </c>
      <c r="C147" s="35" t="s">
        <v>121</v>
      </c>
      <c r="D147" s="35"/>
      <c r="E147" s="141" t="s">
        <v>304</v>
      </c>
      <c r="F147" s="142"/>
      <c r="G147" s="142"/>
      <c r="H147" s="142"/>
      <c r="I147" s="142"/>
      <c r="J147" s="141"/>
      <c r="K147" s="142"/>
      <c r="L147" s="159"/>
      <c r="M147" s="262" t="e">
        <f>'Proposed budget'!#REF!+'Proposed budget'!#REF!+'Proposed budget'!#REF!+'Proposed budget'!#REF!+'Proposed budget'!#REF!+'Proposed budget'!#REF!+'Proposed budget'!#REF!</f>
        <v>#REF!</v>
      </c>
      <c r="N147" s="4"/>
    </row>
    <row r="148" spans="1:14" ht="12">
      <c r="A148" s="32" t="s">
        <v>124</v>
      </c>
      <c r="B148" s="33" t="s">
        <v>124</v>
      </c>
      <c r="C148" s="33" t="s">
        <v>124</v>
      </c>
      <c r="D148" s="33"/>
      <c r="E148" s="146" t="s">
        <v>305</v>
      </c>
      <c r="F148" s="73"/>
      <c r="G148" s="73"/>
      <c r="H148" s="73"/>
      <c r="I148" s="73"/>
      <c r="J148" s="146"/>
      <c r="K148" s="73"/>
      <c r="L148" s="147"/>
      <c r="M148" s="261" t="e">
        <f>'Proposed budget'!#REF!+'Proposed budget'!#REF!</f>
        <v>#REF!</v>
      </c>
      <c r="N148" s="4"/>
    </row>
    <row r="149" spans="1:14" ht="12">
      <c r="A149" s="32" t="s">
        <v>124</v>
      </c>
      <c r="B149" s="33" t="s">
        <v>124</v>
      </c>
      <c r="C149" s="33" t="s">
        <v>122</v>
      </c>
      <c r="D149" s="33"/>
      <c r="E149" s="146" t="s">
        <v>306</v>
      </c>
      <c r="F149" s="73"/>
      <c r="G149" s="73"/>
      <c r="H149" s="73"/>
      <c r="I149" s="73"/>
      <c r="J149" s="146"/>
      <c r="K149" s="73"/>
      <c r="L149" s="147"/>
      <c r="M149" s="148"/>
      <c r="N149" s="4"/>
    </row>
    <row r="150" spans="1:14" ht="12">
      <c r="A150" s="32" t="s">
        <v>124</v>
      </c>
      <c r="B150" s="33" t="s">
        <v>124</v>
      </c>
      <c r="C150" s="33" t="s">
        <v>126</v>
      </c>
      <c r="D150" s="33"/>
      <c r="E150" s="146" t="s">
        <v>307</v>
      </c>
      <c r="F150" s="73"/>
      <c r="G150" s="73"/>
      <c r="H150" s="73"/>
      <c r="I150" s="73"/>
      <c r="J150" s="146"/>
      <c r="K150" s="73"/>
      <c r="L150" s="147"/>
      <c r="M150" s="148"/>
      <c r="N150" s="4"/>
    </row>
    <row r="151" spans="1:14" ht="12">
      <c r="A151" s="38" t="s">
        <v>124</v>
      </c>
      <c r="B151" s="39" t="s">
        <v>124</v>
      </c>
      <c r="C151" s="39" t="s">
        <v>128</v>
      </c>
      <c r="D151" s="39"/>
      <c r="E151" s="183" t="s">
        <v>308</v>
      </c>
      <c r="F151" s="4"/>
      <c r="G151" s="4"/>
      <c r="H151" s="4"/>
      <c r="I151" s="4"/>
      <c r="J151" s="183"/>
      <c r="K151" s="4"/>
      <c r="L151" s="231"/>
      <c r="M151" s="261" t="e">
        <f>'Proposed budget'!#REF!+'Proposed budget'!#REF!+'Proposed budget'!#REF!+'Proposed budget'!#REF!+'Proposed budget'!#REF!+'Proposed budget'!#REF!</f>
        <v>#REF!</v>
      </c>
      <c r="N151" s="4"/>
    </row>
    <row r="152" spans="1:14" ht="12.75" thickBot="1">
      <c r="A152" s="150" t="s">
        <v>124</v>
      </c>
      <c r="B152" s="151" t="s">
        <v>124</v>
      </c>
      <c r="C152" s="151" t="s">
        <v>130</v>
      </c>
      <c r="D152" s="151"/>
      <c r="E152" s="152" t="s">
        <v>309</v>
      </c>
      <c r="F152" s="153"/>
      <c r="G152" s="153"/>
      <c r="H152" s="153"/>
      <c r="I152" s="153"/>
      <c r="J152" s="152"/>
      <c r="K152" s="153"/>
      <c r="L152" s="154"/>
      <c r="M152" s="155"/>
      <c r="N152" s="4"/>
    </row>
    <row r="153" spans="1:14" ht="12.75" thickBot="1">
      <c r="A153" s="181"/>
      <c r="B153" s="39"/>
      <c r="C153" s="39"/>
      <c r="D153" s="39"/>
      <c r="J153" s="4"/>
      <c r="K153" s="4"/>
      <c r="L153" s="157"/>
      <c r="M153" s="115"/>
      <c r="N153" s="4"/>
    </row>
    <row r="154" spans="1:13" s="230" customFormat="1" ht="14.25" thickBot="1">
      <c r="A154" s="133" t="s">
        <v>127</v>
      </c>
      <c r="B154" s="134" t="s">
        <v>122</v>
      </c>
      <c r="C154" s="134"/>
      <c r="D154" s="137"/>
      <c r="E154" s="136" t="s">
        <v>310</v>
      </c>
      <c r="F154" s="135"/>
      <c r="G154" s="135"/>
      <c r="H154" s="137"/>
      <c r="I154" s="137"/>
      <c r="J154" s="137"/>
      <c r="K154" s="137"/>
      <c r="L154" s="138"/>
      <c r="M154" s="229"/>
    </row>
    <row r="155" spans="1:14" ht="12">
      <c r="A155" s="34" t="s">
        <v>124</v>
      </c>
      <c r="B155" s="35" t="s">
        <v>122</v>
      </c>
      <c r="C155" s="35" t="s">
        <v>121</v>
      </c>
      <c r="D155" s="232"/>
      <c r="E155" s="142" t="s">
        <v>38</v>
      </c>
      <c r="F155" s="142"/>
      <c r="G155" s="142"/>
      <c r="H155" s="142"/>
      <c r="I155" s="142"/>
      <c r="J155" s="142"/>
      <c r="K155" s="142"/>
      <c r="L155" s="159"/>
      <c r="M155" s="160"/>
      <c r="N155" s="4"/>
    </row>
    <row r="156" spans="1:14" ht="12">
      <c r="A156" s="32" t="s">
        <v>124</v>
      </c>
      <c r="B156" s="33" t="s">
        <v>122</v>
      </c>
      <c r="C156" s="33" t="s">
        <v>124</v>
      </c>
      <c r="D156" s="233"/>
      <c r="E156" s="73" t="s">
        <v>311</v>
      </c>
      <c r="F156" s="73"/>
      <c r="G156" s="73"/>
      <c r="H156" s="73"/>
      <c r="I156" s="73"/>
      <c r="J156" s="73"/>
      <c r="K156" s="73"/>
      <c r="L156" s="147"/>
      <c r="M156" s="148"/>
      <c r="N156" s="4"/>
    </row>
    <row r="157" spans="1:14" ht="12.75" thickBot="1">
      <c r="A157" s="150" t="s">
        <v>124</v>
      </c>
      <c r="B157" s="151" t="s">
        <v>122</v>
      </c>
      <c r="C157" s="151" t="s">
        <v>312</v>
      </c>
      <c r="D157" s="234"/>
      <c r="E157" s="153" t="s">
        <v>309</v>
      </c>
      <c r="F157" s="153"/>
      <c r="G157" s="153"/>
      <c r="H157" s="153"/>
      <c r="I157" s="153"/>
      <c r="J157" s="153"/>
      <c r="K157" s="153"/>
      <c r="L157" s="154"/>
      <c r="M157" s="155"/>
      <c r="N157" s="4"/>
    </row>
    <row r="158" spans="1:14" ht="12.75" thickBot="1">
      <c r="A158" s="156"/>
      <c r="B158" s="39"/>
      <c r="C158" s="39"/>
      <c r="D158" s="39"/>
      <c r="E158" s="4"/>
      <c r="F158" s="4"/>
      <c r="G158" s="4"/>
      <c r="H158" s="4"/>
      <c r="I158" s="4"/>
      <c r="J158" s="4"/>
      <c r="K158" s="4"/>
      <c r="L158" s="157"/>
      <c r="M158" s="115"/>
      <c r="N158" s="4"/>
    </row>
    <row r="159" spans="1:13" s="230" customFormat="1" ht="14.25" thickBot="1">
      <c r="A159" s="133" t="s">
        <v>127</v>
      </c>
      <c r="B159" s="134" t="s">
        <v>126</v>
      </c>
      <c r="C159" s="134"/>
      <c r="D159" s="137"/>
      <c r="E159" s="136" t="s">
        <v>313</v>
      </c>
      <c r="F159" s="135"/>
      <c r="G159" s="135"/>
      <c r="H159" s="137"/>
      <c r="I159" s="137"/>
      <c r="J159" s="137"/>
      <c r="K159" s="137"/>
      <c r="L159" s="138"/>
      <c r="M159" s="268" t="e">
        <f>'Proposed budget'!#REF!</f>
        <v>#REF!</v>
      </c>
    </row>
    <row r="160" spans="1:14" ht="12.75" thickBot="1">
      <c r="A160" s="156"/>
      <c r="B160" s="156"/>
      <c r="C160" s="156"/>
      <c r="D160" s="156"/>
      <c r="E160" s="115"/>
      <c r="F160" s="115"/>
      <c r="G160" s="115"/>
      <c r="H160" s="115"/>
      <c r="I160" s="115"/>
      <c r="J160" s="115"/>
      <c r="K160" s="115"/>
      <c r="L160" s="157"/>
      <c r="M160" s="115"/>
      <c r="N160" s="4"/>
    </row>
    <row r="161" spans="1:13" s="230" customFormat="1" ht="14.25" thickBot="1">
      <c r="A161" s="36" t="s">
        <v>127</v>
      </c>
      <c r="B161" s="37" t="s">
        <v>128</v>
      </c>
      <c r="C161" s="37"/>
      <c r="D161" s="235"/>
      <c r="E161" s="236" t="s">
        <v>314</v>
      </c>
      <c r="F161" s="237"/>
      <c r="G161" s="237"/>
      <c r="H161" s="238"/>
      <c r="I161" s="137"/>
      <c r="J161" s="137"/>
      <c r="K161" s="137"/>
      <c r="L161" s="239"/>
      <c r="M161" s="240"/>
    </row>
    <row r="162" spans="1:13" s="230" customFormat="1" ht="14.25" thickBot="1">
      <c r="A162" s="188"/>
      <c r="B162" s="189"/>
      <c r="C162" s="189"/>
      <c r="D162" s="241"/>
      <c r="E162" s="191" t="s">
        <v>315</v>
      </c>
      <c r="F162" s="192"/>
      <c r="G162" s="192"/>
      <c r="H162" s="241"/>
      <c r="I162" s="242"/>
      <c r="J162" s="242"/>
      <c r="K162" s="242"/>
      <c r="L162" s="193"/>
      <c r="M162" s="243"/>
    </row>
    <row r="163" spans="1:14" ht="12.75" thickBot="1">
      <c r="A163" s="156"/>
      <c r="B163" s="39"/>
      <c r="C163" s="39"/>
      <c r="D163" s="39"/>
      <c r="E163" s="4"/>
      <c r="F163" s="4"/>
      <c r="G163" s="4"/>
      <c r="H163" s="4"/>
      <c r="I163" s="4"/>
      <c r="J163" s="4"/>
      <c r="K163" s="4"/>
      <c r="L163" s="231"/>
      <c r="M163" s="122"/>
      <c r="N163" s="4"/>
    </row>
    <row r="164" spans="1:13" s="230" customFormat="1" ht="14.25" thickBot="1">
      <c r="A164" s="133" t="s">
        <v>127</v>
      </c>
      <c r="B164" s="134" t="s">
        <v>130</v>
      </c>
      <c r="C164" s="134"/>
      <c r="D164" s="137"/>
      <c r="E164" s="136" t="s">
        <v>316</v>
      </c>
      <c r="F164" s="135"/>
      <c r="G164" s="135"/>
      <c r="H164" s="137"/>
      <c r="I164" s="137"/>
      <c r="J164" s="137"/>
      <c r="K164" s="137"/>
      <c r="L164" s="138"/>
      <c r="M164" s="229"/>
    </row>
    <row r="165" spans="1:14" ht="12">
      <c r="A165" s="244" t="s">
        <v>124</v>
      </c>
      <c r="B165" s="245" t="s">
        <v>130</v>
      </c>
      <c r="C165" s="245" t="s">
        <v>121</v>
      </c>
      <c r="D165" s="245"/>
      <c r="E165" s="246" t="s">
        <v>317</v>
      </c>
      <c r="F165" s="247"/>
      <c r="G165" s="247"/>
      <c r="H165" s="247"/>
      <c r="I165" s="142"/>
      <c r="J165" s="141"/>
      <c r="K165" s="142"/>
      <c r="L165" s="159"/>
      <c r="M165" s="160"/>
      <c r="N165" s="4"/>
    </row>
    <row r="166" spans="1:14" ht="12">
      <c r="A166" s="32" t="s">
        <v>124</v>
      </c>
      <c r="B166" s="33" t="s">
        <v>130</v>
      </c>
      <c r="C166" s="33" t="s">
        <v>124</v>
      </c>
      <c r="D166" s="33"/>
      <c r="E166" s="248" t="s">
        <v>318</v>
      </c>
      <c r="F166" s="73"/>
      <c r="G166" s="73"/>
      <c r="H166" s="73"/>
      <c r="I166" s="73"/>
      <c r="J166" s="146"/>
      <c r="K166" s="73"/>
      <c r="L166" s="147"/>
      <c r="M166" s="148"/>
      <c r="N166" s="4"/>
    </row>
    <row r="167" spans="1:14" ht="12.75" thickBot="1">
      <c r="A167" s="150" t="s">
        <v>124</v>
      </c>
      <c r="B167" s="151" t="s">
        <v>130</v>
      </c>
      <c r="C167" s="151" t="s">
        <v>122</v>
      </c>
      <c r="D167" s="151"/>
      <c r="E167" s="249" t="s">
        <v>319</v>
      </c>
      <c r="F167" s="153"/>
      <c r="G167" s="153"/>
      <c r="H167" s="153"/>
      <c r="I167" s="153"/>
      <c r="J167" s="152"/>
      <c r="K167" s="153"/>
      <c r="L167" s="154"/>
      <c r="M167" s="155"/>
      <c r="N167" s="4"/>
    </row>
    <row r="168" spans="1:14" ht="12.75" thickBot="1">
      <c r="A168" s="156"/>
      <c r="L168" s="157"/>
      <c r="M168" s="115"/>
      <c r="N168" s="4"/>
    </row>
    <row r="169" spans="1:13" s="230" customFormat="1" ht="14.25" thickBot="1">
      <c r="A169" s="133" t="s">
        <v>127</v>
      </c>
      <c r="B169" s="134" t="s">
        <v>201</v>
      </c>
      <c r="C169" s="134"/>
      <c r="D169" s="137"/>
      <c r="E169" s="136" t="s">
        <v>320</v>
      </c>
      <c r="F169" s="135"/>
      <c r="G169" s="135"/>
      <c r="H169" s="137"/>
      <c r="I169" s="137"/>
      <c r="J169" s="137"/>
      <c r="K169" s="137"/>
      <c r="L169" s="138"/>
      <c r="M169" s="268" t="e">
        <f>'Proposed budget'!#REF!+'Proposed budget'!#REF!</f>
        <v>#REF!</v>
      </c>
    </row>
    <row r="170" spans="1:14" ht="12.75" thickBot="1">
      <c r="A170" s="156"/>
      <c r="L170" s="157"/>
      <c r="M170" s="115"/>
      <c r="N170" s="4"/>
    </row>
    <row r="171" spans="1:13" s="230" customFormat="1" ht="14.25" thickBot="1">
      <c r="A171" s="36" t="s">
        <v>127</v>
      </c>
      <c r="B171" s="37" t="s">
        <v>203</v>
      </c>
      <c r="C171" s="37"/>
      <c r="D171" s="235"/>
      <c r="E171" s="236" t="s">
        <v>131</v>
      </c>
      <c r="F171" s="237"/>
      <c r="G171" s="237"/>
      <c r="H171" s="238"/>
      <c r="I171" s="137"/>
      <c r="J171" s="137"/>
      <c r="K171" s="137"/>
      <c r="L171" s="239"/>
      <c r="M171" s="270" t="e">
        <f>'Proposed budget'!#REF!</f>
        <v>#REF!</v>
      </c>
    </row>
    <row r="172" spans="1:13" s="230" customFormat="1" ht="14.25" thickBot="1">
      <c r="A172" s="188"/>
      <c r="B172" s="189"/>
      <c r="C172" s="189"/>
      <c r="D172" s="190"/>
      <c r="E172" s="191" t="s">
        <v>321</v>
      </c>
      <c r="F172" s="192"/>
      <c r="G172" s="192"/>
      <c r="H172" s="190"/>
      <c r="I172" s="242"/>
      <c r="J172" s="242"/>
      <c r="K172" s="242"/>
      <c r="L172" s="193"/>
      <c r="M172" s="243"/>
    </row>
    <row r="173" spans="1:14" ht="12.75" thickBot="1">
      <c r="A173" s="156"/>
      <c r="L173" s="157"/>
      <c r="M173" s="115"/>
      <c r="N173" s="4"/>
    </row>
    <row r="174" spans="1:13" s="253" customFormat="1" ht="14.25" thickBot="1">
      <c r="A174" s="133" t="s">
        <v>127</v>
      </c>
      <c r="B174" s="134" t="s">
        <v>223</v>
      </c>
      <c r="C174" s="134"/>
      <c r="D174" s="250"/>
      <c r="E174" s="136" t="s">
        <v>322</v>
      </c>
      <c r="F174" s="135"/>
      <c r="G174" s="135"/>
      <c r="H174" s="250"/>
      <c r="I174" s="250"/>
      <c r="J174" s="250"/>
      <c r="K174" s="250"/>
      <c r="L174" s="251"/>
      <c r="M174" s="252"/>
    </row>
    <row r="175" spans="1:14" ht="13.5" customHeight="1" thickBot="1">
      <c r="A175" s="156"/>
      <c r="B175" s="156"/>
      <c r="C175" s="156"/>
      <c r="D175" s="156"/>
      <c r="E175" s="115"/>
      <c r="F175" s="115"/>
      <c r="G175" s="115"/>
      <c r="H175" s="115"/>
      <c r="I175" s="115"/>
      <c r="J175" s="115"/>
      <c r="K175" s="115"/>
      <c r="L175" s="157"/>
      <c r="M175" s="115"/>
      <c r="N175" s="4"/>
    </row>
    <row r="176" spans="1:13" s="222" customFormat="1" ht="30" customHeight="1" thickBot="1">
      <c r="A176" s="215" t="s">
        <v>312</v>
      </c>
      <c r="B176" s="217"/>
      <c r="C176" s="217"/>
      <c r="D176" s="217"/>
      <c r="E176" s="218" t="s">
        <v>323</v>
      </c>
      <c r="F176" s="228"/>
      <c r="G176" s="220"/>
      <c r="H176" s="220"/>
      <c r="I176" s="220"/>
      <c r="J176" s="220"/>
      <c r="K176" s="220"/>
      <c r="L176" s="221"/>
      <c r="M176" s="269" t="e">
        <f>(M140+M22)*0.07-444</f>
        <v>#REF!</v>
      </c>
    </row>
    <row r="177" spans="1:14" ht="14.25" customHeight="1" thickBot="1">
      <c r="A177" s="156"/>
      <c r="B177" s="156"/>
      <c r="C177" s="156"/>
      <c r="D177" s="156"/>
      <c r="E177" s="115"/>
      <c r="F177" s="115"/>
      <c r="G177" s="115"/>
      <c r="H177" s="115"/>
      <c r="I177" s="115"/>
      <c r="J177" s="115"/>
      <c r="K177" s="115"/>
      <c r="L177" s="157"/>
      <c r="M177" s="115"/>
      <c r="N177" s="4"/>
    </row>
    <row r="178" spans="1:13" s="258" customFormat="1" ht="30" customHeight="1" thickBot="1">
      <c r="A178" s="215" t="s">
        <v>132</v>
      </c>
      <c r="B178" s="216"/>
      <c r="C178" s="216"/>
      <c r="D178" s="216"/>
      <c r="E178" s="254" t="s">
        <v>324</v>
      </c>
      <c r="F178" s="255"/>
      <c r="G178" s="255"/>
      <c r="H178" s="255"/>
      <c r="I178" s="255"/>
      <c r="J178" s="255"/>
      <c r="K178" s="255"/>
      <c r="L178" s="256"/>
      <c r="M178" s="257"/>
    </row>
  </sheetData>
  <sheetProtection/>
  <mergeCells count="4">
    <mergeCell ref="A13:M13"/>
    <mergeCell ref="A20:D20"/>
    <mergeCell ref="E20:I20"/>
    <mergeCell ref="L20:M20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60745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62"/>
  <sheetViews>
    <sheetView showGridLines="0" tabSelected="1" zoomScale="70" zoomScaleNormal="70" zoomScalePageLayoutView="0" workbookViewId="0" topLeftCell="A16">
      <selection activeCell="H23" sqref="H23"/>
    </sheetView>
  </sheetViews>
  <sheetFormatPr defaultColWidth="9.140625" defaultRowHeight="12.75"/>
  <cols>
    <col min="1" max="1" width="1.57421875" style="22" customWidth="1"/>
    <col min="2" max="2" width="67.421875" style="22" customWidth="1"/>
    <col min="3" max="3" width="17.00390625" style="23" customWidth="1"/>
    <col min="4" max="4" width="17.140625" style="23" customWidth="1"/>
    <col min="5" max="5" width="13.00390625" style="24" customWidth="1"/>
    <col min="6" max="6" width="16.57421875" style="25" customWidth="1"/>
    <col min="7" max="7" width="22.00390625" style="23" customWidth="1"/>
    <col min="8" max="8" width="20.57421875" style="25" customWidth="1"/>
    <col min="9" max="9" width="11.00390625" style="30" customWidth="1"/>
    <col min="10" max="10" width="27.421875" style="273" customWidth="1"/>
    <col min="11" max="11" width="10.421875" style="22" bestFit="1" customWidth="1"/>
    <col min="12" max="16384" width="9.140625" style="22" customWidth="1"/>
  </cols>
  <sheetData>
    <row r="1" ht="15">
      <c r="I1" s="24"/>
    </row>
    <row r="2" spans="2:9" ht="15">
      <c r="B2" s="322"/>
      <c r="C2" s="322"/>
      <c r="D2" s="322"/>
      <c r="E2" s="322"/>
      <c r="I2" s="24"/>
    </row>
    <row r="3" spans="2:9" ht="15">
      <c r="B3" s="322"/>
      <c r="C3" s="322"/>
      <c r="D3" s="322"/>
      <c r="E3" s="322"/>
      <c r="F3" s="322"/>
      <c r="G3" s="322"/>
      <c r="I3" s="24"/>
    </row>
    <row r="4" spans="2:9" ht="15">
      <c r="B4" s="322" t="s">
        <v>341</v>
      </c>
      <c r="C4" s="322"/>
      <c r="D4" s="322"/>
      <c r="E4" s="322"/>
      <c r="F4" s="322"/>
      <c r="G4" s="322"/>
      <c r="I4" s="24"/>
    </row>
    <row r="5" spans="2:9" ht="26.25">
      <c r="B5" s="324" t="s">
        <v>331</v>
      </c>
      <c r="C5" s="324"/>
      <c r="D5" s="324"/>
      <c r="E5" s="324"/>
      <c r="F5" s="324"/>
      <c r="G5" s="324"/>
      <c r="I5" s="22"/>
    </row>
    <row r="6" spans="2:9" ht="15">
      <c r="B6" s="323"/>
      <c r="C6" s="323"/>
      <c r="D6" s="323"/>
      <c r="I6" s="22"/>
    </row>
    <row r="7" spans="2:9" ht="15">
      <c r="B7" s="297"/>
      <c r="C7" s="297"/>
      <c r="D7" s="297"/>
      <c r="I7" s="22"/>
    </row>
    <row r="8" spans="2:9" ht="15">
      <c r="B8" s="300" t="s">
        <v>330</v>
      </c>
      <c r="C8" s="301"/>
      <c r="D8" s="301"/>
      <c r="E8" s="301"/>
      <c r="I8" s="22"/>
    </row>
    <row r="9" spans="2:9" ht="13.5">
      <c r="B9" s="321" t="s">
        <v>328</v>
      </c>
      <c r="C9" s="321"/>
      <c r="D9" s="321"/>
      <c r="E9" s="299"/>
      <c r="I9" s="22"/>
    </row>
    <row r="10" spans="2:9" ht="13.5">
      <c r="B10" s="321" t="s">
        <v>329</v>
      </c>
      <c r="C10" s="321"/>
      <c r="D10" s="321"/>
      <c r="E10" s="299"/>
      <c r="I10" s="22"/>
    </row>
    <row r="11" spans="2:9" ht="13.5">
      <c r="B11" s="298"/>
      <c r="C11" s="298"/>
      <c r="D11" s="298"/>
      <c r="E11" s="299"/>
      <c r="I11" s="22"/>
    </row>
    <row r="12" spans="2:10" ht="45" customHeight="1">
      <c r="B12" s="281" t="s">
        <v>94</v>
      </c>
      <c r="C12" s="281" t="s">
        <v>334</v>
      </c>
      <c r="D12" s="281" t="s">
        <v>335</v>
      </c>
      <c r="E12" s="282" t="s">
        <v>336</v>
      </c>
      <c r="F12" s="282" t="s">
        <v>337</v>
      </c>
      <c r="G12" s="282" t="s">
        <v>338</v>
      </c>
      <c r="H12" s="272"/>
      <c r="I12" s="31"/>
      <c r="J12" s="22"/>
    </row>
    <row r="13" spans="2:10" ht="21.75" customHeight="1">
      <c r="B13" s="318" t="s">
        <v>342</v>
      </c>
      <c r="C13" s="319"/>
      <c r="D13" s="319"/>
      <c r="E13" s="319"/>
      <c r="F13" s="319"/>
      <c r="G13" s="320"/>
      <c r="H13" s="26"/>
      <c r="I13" s="273"/>
      <c r="J13" s="275"/>
    </row>
    <row r="14" spans="2:10" ht="21.75" customHeight="1">
      <c r="B14" s="276"/>
      <c r="C14" s="277"/>
      <c r="D14" s="277"/>
      <c r="E14" s="278"/>
      <c r="F14" s="279">
        <f>E14*C14</f>
        <v>0</v>
      </c>
      <c r="G14" s="280"/>
      <c r="H14" s="26"/>
      <c r="I14" s="273"/>
      <c r="J14" s="275"/>
    </row>
    <row r="15" spans="2:10" ht="21.75" customHeight="1">
      <c r="B15" s="276"/>
      <c r="C15" s="277"/>
      <c r="D15" s="277"/>
      <c r="E15" s="278"/>
      <c r="F15" s="279">
        <f>E15*C15</f>
        <v>0</v>
      </c>
      <c r="G15" s="280"/>
      <c r="H15" s="26"/>
      <c r="I15" s="273"/>
      <c r="J15" s="275"/>
    </row>
    <row r="16" spans="2:10" ht="21.75" customHeight="1">
      <c r="B16" s="276"/>
      <c r="C16" s="277"/>
      <c r="D16" s="277"/>
      <c r="E16" s="278"/>
      <c r="F16" s="279">
        <f>E16*C16</f>
        <v>0</v>
      </c>
      <c r="G16" s="280"/>
      <c r="H16" s="26"/>
      <c r="I16" s="273"/>
      <c r="J16" s="275"/>
    </row>
    <row r="17" spans="2:10" ht="21.75" customHeight="1" thickBot="1">
      <c r="B17" s="283"/>
      <c r="C17" s="284"/>
      <c r="D17" s="284"/>
      <c r="E17" s="285"/>
      <c r="F17" s="286">
        <f>E17*C17</f>
        <v>0</v>
      </c>
      <c r="G17" s="287"/>
      <c r="H17" s="26"/>
      <c r="I17" s="273"/>
      <c r="J17" s="275"/>
    </row>
    <row r="18" spans="2:10" ht="24" customHeight="1" thickBot="1">
      <c r="B18" s="312" t="s">
        <v>333</v>
      </c>
      <c r="C18" s="313"/>
      <c r="D18" s="313"/>
      <c r="E18" s="314"/>
      <c r="F18" s="288">
        <f>SUM(F14:F17)</f>
        <v>0</v>
      </c>
      <c r="G18" s="289"/>
      <c r="H18" s="22"/>
      <c r="I18" s="273"/>
      <c r="J18" s="275"/>
    </row>
    <row r="19" spans="2:10" ht="24" customHeight="1">
      <c r="B19" s="315" t="s">
        <v>332</v>
      </c>
      <c r="C19" s="316"/>
      <c r="D19" s="316"/>
      <c r="E19" s="316"/>
      <c r="F19" s="316"/>
      <c r="G19" s="317"/>
      <c r="H19" s="22"/>
      <c r="I19" s="273"/>
      <c r="J19" s="275"/>
    </row>
    <row r="20" spans="2:10" ht="21.75" customHeight="1">
      <c r="B20" s="276"/>
      <c r="C20" s="277"/>
      <c r="D20" s="277"/>
      <c r="E20" s="278"/>
      <c r="F20" s="279">
        <f>C20*E20</f>
        <v>0</v>
      </c>
      <c r="G20" s="280"/>
      <c r="H20" s="26"/>
      <c r="I20" s="273"/>
      <c r="J20" s="275"/>
    </row>
    <row r="21" spans="2:10" ht="21.75" customHeight="1">
      <c r="B21" s="276"/>
      <c r="C21" s="277"/>
      <c r="D21" s="277"/>
      <c r="E21" s="278"/>
      <c r="F21" s="279">
        <f>C21*E21</f>
        <v>0</v>
      </c>
      <c r="G21" s="280"/>
      <c r="H21" s="26"/>
      <c r="I21" s="273"/>
      <c r="J21" s="275"/>
    </row>
    <row r="22" spans="2:10" ht="21.75" customHeight="1" thickBot="1">
      <c r="B22" s="283"/>
      <c r="C22" s="284"/>
      <c r="D22" s="284"/>
      <c r="E22" s="285"/>
      <c r="F22" s="286">
        <f>F20+F21</f>
        <v>0</v>
      </c>
      <c r="G22" s="287"/>
      <c r="H22" s="26"/>
      <c r="I22" s="273"/>
      <c r="J22" s="275"/>
    </row>
    <row r="23" spans="2:10" ht="21.75" customHeight="1" thickBot="1">
      <c r="B23" s="312" t="s">
        <v>333</v>
      </c>
      <c r="C23" s="313"/>
      <c r="D23" s="313"/>
      <c r="E23" s="314"/>
      <c r="F23" s="288">
        <f>SUM(F20:F22)</f>
        <v>0</v>
      </c>
      <c r="G23" s="290"/>
      <c r="H23" s="26"/>
      <c r="I23" s="273"/>
      <c r="J23" s="275"/>
    </row>
    <row r="24" spans="2:10" ht="24" customHeight="1">
      <c r="B24" s="315" t="s">
        <v>339</v>
      </c>
      <c r="C24" s="316"/>
      <c r="D24" s="316"/>
      <c r="E24" s="316"/>
      <c r="F24" s="316"/>
      <c r="G24" s="317"/>
      <c r="H24" s="22"/>
      <c r="I24" s="273"/>
      <c r="J24" s="275"/>
    </row>
    <row r="25" spans="2:10" ht="21.75" customHeight="1">
      <c r="B25" s="276"/>
      <c r="C25" s="277"/>
      <c r="D25" s="277"/>
      <c r="E25" s="278"/>
      <c r="F25" s="279">
        <f>C25*E25</f>
        <v>0</v>
      </c>
      <c r="G25" s="280"/>
      <c r="H25" s="26"/>
      <c r="I25" s="273"/>
      <c r="J25" s="275"/>
    </row>
    <row r="26" spans="2:10" ht="21.75" customHeight="1">
      <c r="B26" s="276"/>
      <c r="C26" s="277"/>
      <c r="D26" s="277"/>
      <c r="E26" s="278"/>
      <c r="F26" s="279">
        <f>C26*E26</f>
        <v>0</v>
      </c>
      <c r="G26" s="280"/>
      <c r="H26" s="26"/>
      <c r="I26" s="273"/>
      <c r="J26" s="275"/>
    </row>
    <row r="27" spans="2:10" ht="21.75" customHeight="1" thickBot="1">
      <c r="B27" s="283"/>
      <c r="C27" s="284"/>
      <c r="D27" s="284"/>
      <c r="E27" s="285"/>
      <c r="F27" s="286">
        <f>C27*E27</f>
        <v>0</v>
      </c>
      <c r="G27" s="287"/>
      <c r="H27" s="26"/>
      <c r="I27" s="273"/>
      <c r="J27" s="275"/>
    </row>
    <row r="28" spans="2:10" ht="24" customHeight="1" thickBot="1">
      <c r="B28" s="312" t="s">
        <v>333</v>
      </c>
      <c r="C28" s="313"/>
      <c r="D28" s="313"/>
      <c r="E28" s="314"/>
      <c r="F28" s="288">
        <f>SUM(F25:F27)</f>
        <v>0</v>
      </c>
      <c r="G28" s="289"/>
      <c r="H28" s="22"/>
      <c r="I28" s="273"/>
      <c r="J28" s="275"/>
    </row>
    <row r="29" spans="2:12" ht="36" customHeight="1">
      <c r="B29" s="315" t="s">
        <v>343</v>
      </c>
      <c r="C29" s="316"/>
      <c r="D29" s="316"/>
      <c r="E29" s="316"/>
      <c r="F29" s="316"/>
      <c r="G29" s="317"/>
      <c r="H29" s="28"/>
      <c r="I29" s="28"/>
      <c r="J29" s="28"/>
      <c r="K29" s="28"/>
      <c r="L29" s="28"/>
    </row>
    <row r="30" spans="2:10" ht="21.75" customHeight="1">
      <c r="B30" s="276"/>
      <c r="C30" s="277"/>
      <c r="D30" s="277"/>
      <c r="E30" s="278"/>
      <c r="F30" s="279">
        <f>C30*E30</f>
        <v>0</v>
      </c>
      <c r="G30" s="280"/>
      <c r="H30" s="26"/>
      <c r="I30" s="273"/>
      <c r="J30" s="275"/>
    </row>
    <row r="31" spans="2:10" ht="21.75" customHeight="1">
      <c r="B31" s="276"/>
      <c r="C31" s="277"/>
      <c r="D31" s="277"/>
      <c r="E31" s="278"/>
      <c r="F31" s="279">
        <f>C31*E31</f>
        <v>0</v>
      </c>
      <c r="G31" s="280"/>
      <c r="H31" s="26"/>
      <c r="I31" s="273"/>
      <c r="J31" s="275"/>
    </row>
    <row r="32" spans="2:10" ht="21.75" customHeight="1">
      <c r="B32" s="276"/>
      <c r="C32" s="277"/>
      <c r="D32" s="277"/>
      <c r="E32" s="278"/>
      <c r="F32" s="279">
        <f>C32*E32</f>
        <v>0</v>
      </c>
      <c r="G32" s="280"/>
      <c r="H32" s="26"/>
      <c r="I32" s="273"/>
      <c r="J32" s="275"/>
    </row>
    <row r="33" spans="2:10" ht="21.75" customHeight="1" thickBot="1">
      <c r="B33" s="283"/>
      <c r="C33" s="284"/>
      <c r="D33" s="284"/>
      <c r="E33" s="285"/>
      <c r="F33" s="286">
        <f>C33*E33</f>
        <v>0</v>
      </c>
      <c r="G33" s="287"/>
      <c r="H33" s="26"/>
      <c r="I33" s="273"/>
      <c r="J33" s="275"/>
    </row>
    <row r="34" spans="2:12" ht="21" customHeight="1" thickBot="1">
      <c r="B34" s="312" t="s">
        <v>333</v>
      </c>
      <c r="C34" s="313"/>
      <c r="D34" s="313"/>
      <c r="E34" s="314"/>
      <c r="F34" s="295">
        <f>SUM(F30:F33)</f>
        <v>0</v>
      </c>
      <c r="G34" s="296"/>
      <c r="H34" s="28"/>
      <c r="I34" s="28"/>
      <c r="J34" s="28"/>
      <c r="K34" s="28"/>
      <c r="L34" s="28"/>
    </row>
    <row r="35" spans="2:12" ht="26.25" customHeight="1">
      <c r="B35" s="291" t="s">
        <v>340</v>
      </c>
      <c r="C35" s="292"/>
      <c r="D35" s="292"/>
      <c r="E35" s="292"/>
      <c r="F35" s="293">
        <f>F34+F28+F23+F18</f>
        <v>0</v>
      </c>
      <c r="G35" s="294"/>
      <c r="H35" s="28"/>
      <c r="I35" s="28"/>
      <c r="J35" s="28"/>
      <c r="K35" s="28"/>
      <c r="L35" s="28"/>
    </row>
    <row r="36" spans="2:12" s="27" customFormat="1" ht="13.5">
      <c r="B36" s="28"/>
      <c r="C36" s="28"/>
      <c r="D36" s="28"/>
      <c r="E36" s="28"/>
      <c r="F36" s="28"/>
      <c r="G36" s="28"/>
      <c r="H36" s="28"/>
      <c r="I36" s="271"/>
      <c r="J36" s="271"/>
      <c r="K36" s="271"/>
      <c r="L36" s="271"/>
    </row>
    <row r="37" spans="2:12" ht="13.5">
      <c r="B37" s="132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2:12" ht="13.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2:12" ht="13.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2:12" ht="13.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2:12" ht="13.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2:12" ht="13.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2:12" ht="15" customHeight="1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2:12" ht="13.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2:12" ht="13.5">
      <c r="B45" s="28"/>
      <c r="C45" s="28"/>
      <c r="D45" s="28"/>
      <c r="E45" s="28"/>
      <c r="F45" s="28"/>
      <c r="G45" s="28"/>
      <c r="H45" s="271"/>
      <c r="I45" s="28"/>
      <c r="J45" s="28"/>
      <c r="K45" s="28"/>
      <c r="L45" s="28"/>
    </row>
    <row r="46" spans="2:12" ht="13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2:12" ht="13.5">
      <c r="B47" s="28"/>
      <c r="C47" s="28"/>
      <c r="D47" s="28"/>
      <c r="E47" s="28"/>
      <c r="F47" s="271"/>
      <c r="G47" s="271"/>
      <c r="H47" s="28"/>
      <c r="I47" s="28"/>
      <c r="J47" s="28"/>
      <c r="K47" s="28"/>
      <c r="L47" s="28"/>
    </row>
    <row r="48" spans="2:12" s="27" customFormat="1" ht="13.5">
      <c r="B48" s="28"/>
      <c r="C48" s="28"/>
      <c r="D48" s="28"/>
      <c r="E48" s="28"/>
      <c r="F48" s="28"/>
      <c r="G48" s="28"/>
      <c r="H48" s="28"/>
      <c r="I48" s="271"/>
      <c r="J48" s="271"/>
      <c r="K48" s="271"/>
      <c r="L48" s="271"/>
    </row>
    <row r="49" spans="2:10" ht="13.5">
      <c r="B49" s="28"/>
      <c r="C49" s="28"/>
      <c r="D49" s="28"/>
      <c r="E49" s="28"/>
      <c r="F49" s="28"/>
      <c r="G49" s="28"/>
      <c r="H49" s="22"/>
      <c r="I49" s="22"/>
      <c r="J49" s="22"/>
    </row>
    <row r="50" spans="2:10" ht="13.5">
      <c r="B50" s="28"/>
      <c r="C50" s="28"/>
      <c r="D50" s="28"/>
      <c r="E50" s="28"/>
      <c r="F50" s="28"/>
      <c r="G50" s="28"/>
      <c r="H50" s="22"/>
      <c r="I50" s="22"/>
      <c r="J50" s="22"/>
    </row>
    <row r="51" spans="2:10" ht="13.5">
      <c r="B51" s="28"/>
      <c r="C51" s="28"/>
      <c r="D51" s="28"/>
      <c r="E51" s="28"/>
      <c r="F51" s="28"/>
      <c r="G51" s="28"/>
      <c r="H51" s="22"/>
      <c r="I51" s="22"/>
      <c r="J51" s="22"/>
    </row>
    <row r="52" spans="2:12" ht="13.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2:21" ht="13.5">
      <c r="B53" s="28"/>
      <c r="C53" s="28"/>
      <c r="D53" s="22"/>
      <c r="E53" s="22"/>
      <c r="F53" s="22"/>
      <c r="G53" s="22"/>
      <c r="H53" s="28"/>
      <c r="I53" s="274"/>
      <c r="J53" s="132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2:10" ht="13.5">
      <c r="B54" s="28"/>
      <c r="C54" s="28"/>
      <c r="D54" s="22"/>
      <c r="E54" s="22"/>
      <c r="F54" s="22"/>
      <c r="G54" s="22"/>
      <c r="H54" s="28"/>
      <c r="I54" s="28"/>
      <c r="J54" s="22"/>
    </row>
    <row r="55" spans="2:10" ht="13.5">
      <c r="B55" s="28"/>
      <c r="C55" s="28"/>
      <c r="D55" s="22"/>
      <c r="E55" s="22"/>
      <c r="F55" s="22"/>
      <c r="G55" s="22"/>
      <c r="H55" s="28"/>
      <c r="I55" s="28"/>
      <c r="J55" s="22"/>
    </row>
    <row r="56" spans="2:10" ht="13.5">
      <c r="B56" s="28"/>
      <c r="C56" s="28"/>
      <c r="D56" s="28"/>
      <c r="E56" s="28"/>
      <c r="F56" s="28"/>
      <c r="G56" s="28"/>
      <c r="H56" s="28"/>
      <c r="I56" s="28"/>
      <c r="J56" s="22"/>
    </row>
    <row r="57" spans="2:10" ht="13.5">
      <c r="B57" s="28"/>
      <c r="C57" s="28"/>
      <c r="D57" s="28"/>
      <c r="E57" s="28"/>
      <c r="F57" s="28"/>
      <c r="G57" s="28"/>
      <c r="H57" s="28"/>
      <c r="I57" s="28"/>
      <c r="J57" s="22"/>
    </row>
    <row r="58" spans="2:10" ht="13.5">
      <c r="B58" s="28"/>
      <c r="C58" s="28"/>
      <c r="D58" s="28"/>
      <c r="E58" s="28"/>
      <c r="F58" s="28"/>
      <c r="G58" s="28"/>
      <c r="H58" s="28"/>
      <c r="I58" s="28"/>
      <c r="J58" s="22"/>
    </row>
    <row r="59" spans="2:10" ht="13.5">
      <c r="B59" s="28"/>
      <c r="C59" s="28"/>
      <c r="D59" s="28"/>
      <c r="E59" s="28"/>
      <c r="F59" s="28"/>
      <c r="G59" s="28"/>
      <c r="H59" s="28"/>
      <c r="I59" s="28"/>
      <c r="J59" s="22"/>
    </row>
    <row r="60" spans="2:10" ht="13.5">
      <c r="B60" s="28"/>
      <c r="C60" s="28"/>
      <c r="D60" s="28"/>
      <c r="E60" s="28"/>
      <c r="F60" s="28"/>
      <c r="G60" s="28"/>
      <c r="H60" s="28"/>
      <c r="I60" s="28"/>
      <c r="J60" s="22"/>
    </row>
    <row r="61" spans="2:10" ht="13.5">
      <c r="B61" s="28"/>
      <c r="C61" s="28"/>
      <c r="D61" s="28"/>
      <c r="E61" s="28"/>
      <c r="F61" s="28"/>
      <c r="G61" s="28"/>
      <c r="H61" s="28"/>
      <c r="I61" s="28"/>
      <c r="J61" s="22"/>
    </row>
    <row r="62" spans="2:10" ht="13.5">
      <c r="B62" s="28"/>
      <c r="C62" s="28"/>
      <c r="D62" s="28"/>
      <c r="E62" s="28"/>
      <c r="F62" s="28"/>
      <c r="G62" s="28"/>
      <c r="H62" s="28"/>
      <c r="I62" s="28"/>
      <c r="J62" s="22"/>
    </row>
    <row r="63" spans="2:10" ht="13.5">
      <c r="B63" s="28"/>
      <c r="C63" s="28"/>
      <c r="D63" s="28"/>
      <c r="E63" s="28"/>
      <c r="F63" s="28"/>
      <c r="G63" s="28"/>
      <c r="H63" s="28"/>
      <c r="I63" s="28"/>
      <c r="J63" s="22"/>
    </row>
    <row r="64" spans="2:10" ht="13.5">
      <c r="B64" s="28"/>
      <c r="C64" s="28"/>
      <c r="D64" s="28"/>
      <c r="E64" s="28"/>
      <c r="F64" s="28"/>
      <c r="G64" s="28"/>
      <c r="H64" s="28"/>
      <c r="I64" s="28"/>
      <c r="J64" s="22"/>
    </row>
    <row r="65" spans="2:10" ht="13.5">
      <c r="B65" s="28"/>
      <c r="C65" s="28"/>
      <c r="D65" s="28"/>
      <c r="E65" s="28"/>
      <c r="F65" s="28"/>
      <c r="G65" s="28"/>
      <c r="H65" s="28"/>
      <c r="I65" s="28"/>
      <c r="J65" s="22"/>
    </row>
    <row r="66" spans="2:10" ht="13.5">
      <c r="B66" s="28"/>
      <c r="C66" s="28"/>
      <c r="D66" s="28"/>
      <c r="E66" s="28"/>
      <c r="F66" s="28"/>
      <c r="G66" s="28"/>
      <c r="H66" s="28"/>
      <c r="I66" s="28"/>
      <c r="J66" s="22"/>
    </row>
    <row r="67" spans="2:10" ht="13.5">
      <c r="B67" s="28"/>
      <c r="C67" s="28"/>
      <c r="D67" s="28"/>
      <c r="E67" s="28"/>
      <c r="F67" s="28"/>
      <c r="G67" s="28"/>
      <c r="H67" s="28"/>
      <c r="I67" s="28"/>
      <c r="J67" s="22"/>
    </row>
    <row r="68" spans="2:10" ht="13.5">
      <c r="B68" s="28"/>
      <c r="C68" s="28"/>
      <c r="D68" s="28"/>
      <c r="E68" s="28"/>
      <c r="F68" s="28"/>
      <c r="G68" s="28"/>
      <c r="H68" s="28"/>
      <c r="I68" s="28"/>
      <c r="J68" s="22"/>
    </row>
    <row r="69" spans="2:10" ht="13.5">
      <c r="B69" s="28"/>
      <c r="C69" s="28"/>
      <c r="D69" s="28"/>
      <c r="E69" s="28"/>
      <c r="F69" s="28"/>
      <c r="G69" s="28"/>
      <c r="H69" s="28"/>
      <c r="I69" s="28"/>
      <c r="J69" s="22"/>
    </row>
    <row r="70" spans="2:10" ht="13.5">
      <c r="B70" s="28"/>
      <c r="C70" s="28"/>
      <c r="D70" s="28"/>
      <c r="E70" s="28"/>
      <c r="F70" s="28"/>
      <c r="G70" s="28"/>
      <c r="H70" s="28"/>
      <c r="I70" s="28"/>
      <c r="J70" s="22"/>
    </row>
    <row r="71" spans="2:10" ht="13.5">
      <c r="B71" s="28"/>
      <c r="C71" s="28"/>
      <c r="D71" s="28"/>
      <c r="E71" s="28"/>
      <c r="F71" s="28"/>
      <c r="G71" s="28"/>
      <c r="H71" s="28"/>
      <c r="I71" s="28"/>
      <c r="J71" s="22"/>
    </row>
    <row r="72" spans="2:10" ht="13.5">
      <c r="B72" s="28"/>
      <c r="C72" s="28"/>
      <c r="D72" s="28"/>
      <c r="E72" s="28"/>
      <c r="F72" s="28"/>
      <c r="G72" s="28"/>
      <c r="H72" s="28"/>
      <c r="I72" s="28"/>
      <c r="J72" s="22"/>
    </row>
    <row r="73" spans="2:10" ht="13.5">
      <c r="B73" s="28"/>
      <c r="C73" s="28"/>
      <c r="D73" s="28"/>
      <c r="E73" s="28"/>
      <c r="F73" s="28"/>
      <c r="G73" s="28"/>
      <c r="H73" s="28"/>
      <c r="I73" s="28"/>
      <c r="J73" s="22"/>
    </row>
    <row r="74" spans="2:10" ht="13.5">
      <c r="B74" s="28"/>
      <c r="C74" s="28"/>
      <c r="D74" s="28"/>
      <c r="E74" s="28"/>
      <c r="F74" s="28"/>
      <c r="G74" s="28"/>
      <c r="H74" s="28"/>
      <c r="I74" s="28"/>
      <c r="J74" s="22"/>
    </row>
    <row r="75" spans="2:10" ht="13.5">
      <c r="B75" s="28"/>
      <c r="C75" s="28"/>
      <c r="D75" s="28"/>
      <c r="E75" s="28"/>
      <c r="F75" s="28"/>
      <c r="G75" s="28"/>
      <c r="H75" s="28"/>
      <c r="I75" s="28"/>
      <c r="J75" s="22"/>
    </row>
    <row r="76" spans="2:10" ht="13.5">
      <c r="B76" s="28"/>
      <c r="C76" s="28"/>
      <c r="D76" s="28"/>
      <c r="E76" s="28"/>
      <c r="F76" s="28"/>
      <c r="G76" s="28"/>
      <c r="H76" s="28"/>
      <c r="I76" s="28"/>
      <c r="J76" s="22"/>
    </row>
    <row r="77" spans="2:10" ht="13.5">
      <c r="B77" s="28"/>
      <c r="C77" s="28"/>
      <c r="D77" s="28"/>
      <c r="E77" s="28"/>
      <c r="F77" s="28"/>
      <c r="G77" s="28"/>
      <c r="H77" s="28"/>
      <c r="I77" s="28"/>
      <c r="J77" s="22"/>
    </row>
    <row r="78" spans="2:10" ht="13.5">
      <c r="B78" s="28"/>
      <c r="C78" s="28"/>
      <c r="D78" s="28"/>
      <c r="E78" s="28"/>
      <c r="F78" s="28"/>
      <c r="G78" s="28"/>
      <c r="H78" s="28"/>
      <c r="I78" s="28"/>
      <c r="J78" s="22"/>
    </row>
    <row r="79" spans="2:10" ht="13.5">
      <c r="B79" s="28"/>
      <c r="C79" s="28"/>
      <c r="D79" s="28"/>
      <c r="E79" s="28"/>
      <c r="F79" s="28"/>
      <c r="G79" s="28"/>
      <c r="H79" s="28"/>
      <c r="I79" s="28"/>
      <c r="J79" s="22"/>
    </row>
    <row r="80" spans="2:10" ht="13.5">
      <c r="B80" s="28"/>
      <c r="C80" s="28"/>
      <c r="D80" s="28"/>
      <c r="E80" s="28"/>
      <c r="F80" s="28"/>
      <c r="G80" s="28"/>
      <c r="H80" s="28"/>
      <c r="I80" s="28"/>
      <c r="J80" s="22"/>
    </row>
    <row r="81" spans="2:10" ht="13.5">
      <c r="B81" s="28"/>
      <c r="C81" s="28"/>
      <c r="D81" s="28"/>
      <c r="E81" s="28"/>
      <c r="F81" s="28"/>
      <c r="G81" s="28"/>
      <c r="H81" s="28"/>
      <c r="I81" s="28"/>
      <c r="J81" s="22"/>
    </row>
    <row r="82" spans="2:10" ht="13.5">
      <c r="B82" s="28"/>
      <c r="C82" s="28"/>
      <c r="D82" s="28"/>
      <c r="E82" s="28"/>
      <c r="F82" s="28"/>
      <c r="G82" s="28"/>
      <c r="H82" s="28"/>
      <c r="I82" s="28"/>
      <c r="J82" s="22"/>
    </row>
    <row r="83" spans="2:10" ht="13.5">
      <c r="B83" s="28"/>
      <c r="C83" s="28"/>
      <c r="D83" s="28"/>
      <c r="E83" s="28"/>
      <c r="F83" s="28"/>
      <c r="G83" s="28"/>
      <c r="H83" s="28"/>
      <c r="I83" s="28"/>
      <c r="J83" s="22"/>
    </row>
    <row r="84" spans="2:10" ht="13.5">
      <c r="B84" s="28"/>
      <c r="C84" s="28"/>
      <c r="D84" s="28"/>
      <c r="E84" s="28"/>
      <c r="F84" s="28"/>
      <c r="G84" s="28"/>
      <c r="H84" s="28"/>
      <c r="I84" s="28"/>
      <c r="J84" s="22"/>
    </row>
    <row r="85" spans="2:10" ht="13.5">
      <c r="B85" s="28"/>
      <c r="C85" s="28"/>
      <c r="D85" s="28"/>
      <c r="E85" s="28"/>
      <c r="F85" s="28"/>
      <c r="G85" s="28"/>
      <c r="H85" s="28"/>
      <c r="I85" s="28"/>
      <c r="J85" s="22"/>
    </row>
    <row r="86" spans="2:10" ht="13.5">
      <c r="B86" s="28"/>
      <c r="C86" s="28"/>
      <c r="D86" s="28"/>
      <c r="E86" s="28"/>
      <c r="F86" s="28"/>
      <c r="G86" s="28"/>
      <c r="H86" s="28"/>
      <c r="I86" s="28"/>
      <c r="J86" s="22"/>
    </row>
    <row r="87" spans="2:10" ht="13.5">
      <c r="B87" s="28"/>
      <c r="C87" s="28"/>
      <c r="D87" s="28"/>
      <c r="E87" s="28"/>
      <c r="F87" s="28"/>
      <c r="G87" s="28"/>
      <c r="H87" s="28"/>
      <c r="I87" s="28"/>
      <c r="J87" s="22"/>
    </row>
    <row r="88" spans="2:10" ht="13.5">
      <c r="B88" s="28"/>
      <c r="C88" s="28"/>
      <c r="D88" s="28"/>
      <c r="E88" s="28"/>
      <c r="F88" s="28"/>
      <c r="G88" s="28"/>
      <c r="H88" s="28"/>
      <c r="I88" s="28"/>
      <c r="J88" s="22"/>
    </row>
    <row r="89" spans="2:10" ht="13.5">
      <c r="B89" s="28"/>
      <c r="C89" s="28"/>
      <c r="D89" s="28"/>
      <c r="E89" s="28"/>
      <c r="F89" s="28"/>
      <c r="G89" s="28"/>
      <c r="H89" s="28"/>
      <c r="I89" s="28"/>
      <c r="J89" s="22"/>
    </row>
    <row r="90" spans="2:10" ht="13.5">
      <c r="B90" s="28"/>
      <c r="C90" s="28"/>
      <c r="D90" s="28"/>
      <c r="E90" s="28"/>
      <c r="F90" s="28"/>
      <c r="G90" s="28"/>
      <c r="H90" s="28"/>
      <c r="I90" s="28"/>
      <c r="J90" s="22"/>
    </row>
    <row r="91" spans="2:10" ht="13.5">
      <c r="B91" s="28"/>
      <c r="C91" s="28"/>
      <c r="D91" s="28"/>
      <c r="E91" s="28"/>
      <c r="F91" s="28"/>
      <c r="G91" s="28"/>
      <c r="H91" s="28"/>
      <c r="I91" s="28"/>
      <c r="J91" s="22"/>
    </row>
    <row r="92" spans="2:10" ht="13.5">
      <c r="B92" s="28"/>
      <c r="C92" s="28"/>
      <c r="D92" s="28"/>
      <c r="E92" s="28"/>
      <c r="F92" s="28"/>
      <c r="G92" s="28"/>
      <c r="H92" s="28"/>
      <c r="I92" s="28"/>
      <c r="J92" s="22"/>
    </row>
    <row r="93" spans="2:10" ht="13.5">
      <c r="B93" s="28"/>
      <c r="C93" s="28"/>
      <c r="D93" s="28"/>
      <c r="E93" s="28"/>
      <c r="F93" s="28"/>
      <c r="G93" s="28"/>
      <c r="H93" s="28"/>
      <c r="I93" s="28"/>
      <c r="J93" s="22"/>
    </row>
    <row r="94" spans="2:10" ht="13.5">
      <c r="B94" s="28"/>
      <c r="C94" s="28"/>
      <c r="D94" s="28"/>
      <c r="E94" s="28"/>
      <c r="F94" s="28"/>
      <c r="G94" s="28"/>
      <c r="H94" s="28"/>
      <c r="I94" s="28"/>
      <c r="J94" s="22"/>
    </row>
    <row r="95" spans="2:10" ht="13.5">
      <c r="B95" s="28"/>
      <c r="C95" s="28"/>
      <c r="D95" s="28"/>
      <c r="E95" s="28"/>
      <c r="F95" s="28"/>
      <c r="G95" s="28"/>
      <c r="H95" s="28"/>
      <c r="I95" s="28"/>
      <c r="J95" s="22"/>
    </row>
    <row r="96" spans="2:10" ht="13.5">
      <c r="B96" s="28"/>
      <c r="C96" s="28"/>
      <c r="D96" s="28"/>
      <c r="E96" s="28"/>
      <c r="F96" s="28"/>
      <c r="G96" s="28"/>
      <c r="H96" s="28"/>
      <c r="I96" s="28"/>
      <c r="J96" s="22"/>
    </row>
    <row r="97" spans="2:10" ht="13.5">
      <c r="B97" s="28"/>
      <c r="C97" s="28"/>
      <c r="D97" s="28"/>
      <c r="E97" s="28"/>
      <c r="F97" s="28"/>
      <c r="G97" s="28"/>
      <c r="H97" s="28"/>
      <c r="I97" s="28"/>
      <c r="J97" s="22"/>
    </row>
    <row r="98" spans="2:10" ht="13.5">
      <c r="B98" s="271"/>
      <c r="C98" s="28"/>
      <c r="D98" s="28"/>
      <c r="E98" s="28"/>
      <c r="F98" s="28"/>
      <c r="G98" s="28"/>
      <c r="H98" s="28"/>
      <c r="I98" s="28"/>
      <c r="J98" s="22"/>
    </row>
    <row r="99" spans="2:10" ht="13.5">
      <c r="B99" s="28"/>
      <c r="C99" s="28"/>
      <c r="D99" s="28"/>
      <c r="E99" s="28"/>
      <c r="F99" s="28"/>
      <c r="G99" s="28"/>
      <c r="H99" s="28"/>
      <c r="I99" s="28"/>
      <c r="J99" s="22"/>
    </row>
    <row r="100" spans="2:10" ht="13.5">
      <c r="B100" s="28"/>
      <c r="C100" s="28"/>
      <c r="D100" s="28"/>
      <c r="E100" s="28"/>
      <c r="F100" s="28"/>
      <c r="G100" s="28"/>
      <c r="H100" s="28"/>
      <c r="I100" s="28"/>
      <c r="J100" s="22"/>
    </row>
    <row r="101" spans="2:10" ht="13.5">
      <c r="B101" s="28"/>
      <c r="C101" s="28"/>
      <c r="D101" s="28"/>
      <c r="E101" s="28"/>
      <c r="F101" s="28"/>
      <c r="G101" s="28"/>
      <c r="H101" s="28"/>
      <c r="I101" s="28"/>
      <c r="J101" s="22"/>
    </row>
    <row r="102" spans="2:10" ht="13.5">
      <c r="B102" s="28"/>
      <c r="C102" s="28"/>
      <c r="D102" s="28"/>
      <c r="E102" s="28"/>
      <c r="F102" s="28"/>
      <c r="G102" s="28"/>
      <c r="H102" s="28"/>
      <c r="I102" s="28"/>
      <c r="J102" s="22"/>
    </row>
    <row r="103" spans="2:10" ht="13.5">
      <c r="B103" s="28"/>
      <c r="C103" s="28"/>
      <c r="D103" s="28"/>
      <c r="E103" s="28"/>
      <c r="F103" s="28"/>
      <c r="G103" s="28"/>
      <c r="H103" s="28"/>
      <c r="I103" s="28"/>
      <c r="J103" s="22"/>
    </row>
    <row r="104" spans="2:10" ht="13.5">
      <c r="B104" s="28"/>
      <c r="C104" s="28"/>
      <c r="D104" s="28"/>
      <c r="E104" s="28"/>
      <c r="F104" s="28"/>
      <c r="G104" s="28"/>
      <c r="H104" s="28"/>
      <c r="I104" s="28"/>
      <c r="J104" s="22"/>
    </row>
    <row r="105" spans="2:10" ht="13.5">
      <c r="B105" s="28"/>
      <c r="C105" s="28"/>
      <c r="D105" s="28"/>
      <c r="E105" s="28"/>
      <c r="F105" s="28"/>
      <c r="G105" s="28"/>
      <c r="H105" s="28"/>
      <c r="I105" s="28"/>
      <c r="J105" s="22"/>
    </row>
    <row r="106" spans="2:10" ht="13.5">
      <c r="B106" s="28"/>
      <c r="C106" s="28"/>
      <c r="D106" s="28"/>
      <c r="E106" s="28"/>
      <c r="F106" s="28"/>
      <c r="G106" s="28"/>
      <c r="H106" s="28"/>
      <c r="I106" s="28"/>
      <c r="J106" s="22"/>
    </row>
    <row r="107" spans="2:10" ht="13.5">
      <c r="B107" s="28"/>
      <c r="C107" s="28"/>
      <c r="D107" s="28"/>
      <c r="E107" s="28"/>
      <c r="F107" s="28"/>
      <c r="G107" s="28"/>
      <c r="H107" s="28"/>
      <c r="I107" s="28"/>
      <c r="J107" s="22"/>
    </row>
    <row r="108" spans="2:10" ht="13.5">
      <c r="B108" s="28"/>
      <c r="C108" s="28"/>
      <c r="D108" s="28"/>
      <c r="E108" s="28"/>
      <c r="F108" s="28"/>
      <c r="G108" s="28"/>
      <c r="H108" s="28"/>
      <c r="I108" s="28"/>
      <c r="J108" s="22"/>
    </row>
    <row r="109" spans="2:10" ht="13.5">
      <c r="B109" s="28"/>
      <c r="C109" s="28"/>
      <c r="D109" s="28"/>
      <c r="E109" s="28"/>
      <c r="F109" s="28"/>
      <c r="G109" s="28"/>
      <c r="H109" s="28"/>
      <c r="I109" s="28"/>
      <c r="J109" s="22"/>
    </row>
    <row r="110" spans="2:10" ht="13.5">
      <c r="B110" s="28"/>
      <c r="C110" s="28"/>
      <c r="D110" s="28"/>
      <c r="E110" s="28"/>
      <c r="F110" s="28"/>
      <c r="G110" s="28"/>
      <c r="H110" s="271"/>
      <c r="I110" s="28"/>
      <c r="J110" s="22"/>
    </row>
    <row r="111" spans="2:10" ht="13.5">
      <c r="B111" s="28"/>
      <c r="C111" s="28"/>
      <c r="D111" s="28"/>
      <c r="E111" s="28"/>
      <c r="F111" s="28"/>
      <c r="G111" s="28"/>
      <c r="H111" s="28"/>
      <c r="I111" s="28"/>
      <c r="J111" s="22"/>
    </row>
    <row r="112" spans="2:10" ht="13.5">
      <c r="B112" s="28"/>
      <c r="C112" s="271"/>
      <c r="D112" s="271"/>
      <c r="E112" s="271"/>
      <c r="F112" s="271"/>
      <c r="G112" s="271"/>
      <c r="H112" s="28"/>
      <c r="I112" s="28"/>
      <c r="J112" s="22"/>
    </row>
    <row r="113" spans="2:10" ht="13.5">
      <c r="B113" s="28"/>
      <c r="C113" s="28"/>
      <c r="D113" s="28"/>
      <c r="E113" s="28"/>
      <c r="F113" s="28"/>
      <c r="G113" s="28"/>
      <c r="H113" s="28"/>
      <c r="I113" s="28"/>
      <c r="J113" s="22"/>
    </row>
    <row r="114" spans="2:10" ht="13.5">
      <c r="B114" s="28"/>
      <c r="C114" s="28"/>
      <c r="D114" s="28"/>
      <c r="E114" s="28"/>
      <c r="F114" s="28"/>
      <c r="G114" s="28"/>
      <c r="H114" s="28"/>
      <c r="I114" s="28"/>
      <c r="J114" s="22"/>
    </row>
    <row r="115" spans="2:10" ht="13.5">
      <c r="B115" s="28"/>
      <c r="C115" s="28"/>
      <c r="D115" s="28"/>
      <c r="E115" s="28"/>
      <c r="F115" s="28"/>
      <c r="G115" s="28"/>
      <c r="H115" s="28"/>
      <c r="I115" s="28"/>
      <c r="J115" s="22"/>
    </row>
    <row r="116" spans="2:10" ht="13.5">
      <c r="B116" s="28"/>
      <c r="C116" s="28"/>
      <c r="D116" s="28"/>
      <c r="E116" s="28"/>
      <c r="F116" s="28"/>
      <c r="G116" s="28"/>
      <c r="H116" s="28"/>
      <c r="I116" s="28"/>
      <c r="J116" s="22"/>
    </row>
    <row r="117" spans="2:9" s="27" customFormat="1" ht="13.5">
      <c r="B117" s="28"/>
      <c r="C117" s="28"/>
      <c r="D117" s="28"/>
      <c r="E117" s="28"/>
      <c r="F117" s="28"/>
      <c r="G117" s="28"/>
      <c r="H117" s="28"/>
      <c r="I117" s="271"/>
    </row>
    <row r="118" spans="2:10" ht="13.5">
      <c r="B118" s="28"/>
      <c r="C118" s="28"/>
      <c r="D118" s="28"/>
      <c r="E118" s="28"/>
      <c r="F118" s="28"/>
      <c r="G118" s="28"/>
      <c r="H118" s="28"/>
      <c r="I118" s="28"/>
      <c r="J118" s="22"/>
    </row>
    <row r="119" spans="2:10" ht="13.5">
      <c r="B119" s="28"/>
      <c r="C119" s="28"/>
      <c r="D119" s="28"/>
      <c r="E119" s="28"/>
      <c r="F119" s="28"/>
      <c r="G119" s="28"/>
      <c r="H119" s="28"/>
      <c r="I119" s="28"/>
      <c r="J119" s="22"/>
    </row>
    <row r="120" spans="2:10" ht="13.5">
      <c r="B120" s="28"/>
      <c r="C120" s="28"/>
      <c r="D120" s="28"/>
      <c r="E120" s="28"/>
      <c r="F120" s="28"/>
      <c r="G120" s="28"/>
      <c r="H120" s="28"/>
      <c r="I120" s="28"/>
      <c r="J120" s="22"/>
    </row>
    <row r="121" spans="2:10" ht="13.5">
      <c r="B121" s="28"/>
      <c r="C121" s="28"/>
      <c r="D121" s="28"/>
      <c r="E121" s="28"/>
      <c r="F121" s="28"/>
      <c r="G121" s="28"/>
      <c r="H121" s="28"/>
      <c r="I121" s="28"/>
      <c r="J121" s="22"/>
    </row>
    <row r="122" spans="2:10" ht="13.5">
      <c r="B122" s="28"/>
      <c r="C122" s="28"/>
      <c r="D122" s="28"/>
      <c r="E122" s="28"/>
      <c r="F122" s="28"/>
      <c r="G122" s="28"/>
      <c r="H122" s="28"/>
      <c r="I122" s="28"/>
      <c r="J122" s="22"/>
    </row>
    <row r="123" spans="2:10" ht="13.5">
      <c r="B123" s="28"/>
      <c r="C123" s="28"/>
      <c r="D123" s="28"/>
      <c r="E123" s="28"/>
      <c r="F123" s="28"/>
      <c r="G123" s="28"/>
      <c r="H123" s="28"/>
      <c r="I123" s="28"/>
      <c r="J123" s="22"/>
    </row>
    <row r="124" spans="2:10" ht="13.5">
      <c r="B124" s="28"/>
      <c r="C124" s="28"/>
      <c r="D124" s="28"/>
      <c r="E124" s="28"/>
      <c r="F124" s="28"/>
      <c r="G124" s="28"/>
      <c r="H124" s="28"/>
      <c r="I124" s="28"/>
      <c r="J124" s="22"/>
    </row>
    <row r="125" spans="2:10" ht="13.5">
      <c r="B125" s="28"/>
      <c r="C125" s="28"/>
      <c r="D125" s="28"/>
      <c r="E125" s="28"/>
      <c r="F125" s="28"/>
      <c r="G125" s="28"/>
      <c r="H125" s="28"/>
      <c r="I125" s="28"/>
      <c r="J125" s="22"/>
    </row>
    <row r="126" spans="2:10" ht="13.5">
      <c r="B126" s="28"/>
      <c r="C126" s="28"/>
      <c r="D126" s="28"/>
      <c r="E126" s="28"/>
      <c r="F126" s="28"/>
      <c r="G126" s="28"/>
      <c r="H126" s="28"/>
      <c r="I126" s="28"/>
      <c r="J126" s="22"/>
    </row>
    <row r="127" spans="2:10" ht="13.5">
      <c r="B127" s="28"/>
      <c r="C127" s="28"/>
      <c r="D127" s="28"/>
      <c r="E127" s="28"/>
      <c r="F127" s="28"/>
      <c r="G127" s="28"/>
      <c r="H127" s="28"/>
      <c r="I127" s="28"/>
      <c r="J127" s="22"/>
    </row>
    <row r="128" spans="2:10" ht="13.5">
      <c r="B128" s="28"/>
      <c r="C128" s="28"/>
      <c r="D128" s="28"/>
      <c r="E128" s="28"/>
      <c r="F128" s="28"/>
      <c r="G128" s="28"/>
      <c r="H128" s="28"/>
      <c r="I128" s="28"/>
      <c r="J128" s="22"/>
    </row>
    <row r="129" spans="2:10" ht="13.5">
      <c r="B129" s="28"/>
      <c r="C129" s="28"/>
      <c r="D129" s="28"/>
      <c r="E129" s="28"/>
      <c r="F129" s="28"/>
      <c r="G129" s="28"/>
      <c r="H129" s="28"/>
      <c r="I129" s="28"/>
      <c r="J129" s="22"/>
    </row>
    <row r="130" spans="2:10" ht="13.5">
      <c r="B130" s="28"/>
      <c r="C130" s="28"/>
      <c r="D130" s="28"/>
      <c r="E130" s="28"/>
      <c r="F130" s="28"/>
      <c r="G130" s="28"/>
      <c r="H130" s="28"/>
      <c r="I130" s="28"/>
      <c r="J130" s="22"/>
    </row>
    <row r="131" spans="2:10" ht="13.5">
      <c r="B131" s="28"/>
      <c r="C131" s="28"/>
      <c r="D131" s="28"/>
      <c r="E131" s="28"/>
      <c r="F131" s="28"/>
      <c r="G131" s="28"/>
      <c r="H131" s="28"/>
      <c r="I131" s="28"/>
      <c r="J131" s="22"/>
    </row>
    <row r="132" spans="2:10" ht="13.5">
      <c r="B132" s="28"/>
      <c r="C132" s="28"/>
      <c r="D132" s="28"/>
      <c r="E132" s="28"/>
      <c r="F132" s="28"/>
      <c r="G132" s="28"/>
      <c r="H132" s="28"/>
      <c r="I132" s="28"/>
      <c r="J132" s="22"/>
    </row>
    <row r="133" spans="2:10" ht="13.5">
      <c r="B133" s="28"/>
      <c r="C133" s="28"/>
      <c r="D133" s="28"/>
      <c r="E133" s="28"/>
      <c r="F133" s="28"/>
      <c r="G133" s="28"/>
      <c r="H133" s="28"/>
      <c r="I133" s="28"/>
      <c r="J133" s="22"/>
    </row>
    <row r="134" spans="2:10" ht="13.5">
      <c r="B134" s="28"/>
      <c r="C134" s="28"/>
      <c r="D134" s="28"/>
      <c r="E134" s="28"/>
      <c r="F134" s="28"/>
      <c r="G134" s="28"/>
      <c r="H134" s="28"/>
      <c r="I134" s="28"/>
      <c r="J134" s="22"/>
    </row>
    <row r="135" spans="2:10" ht="13.5">
      <c r="B135" s="28"/>
      <c r="C135" s="28"/>
      <c r="D135" s="28"/>
      <c r="E135" s="28"/>
      <c r="F135" s="28"/>
      <c r="G135" s="28"/>
      <c r="H135" s="28"/>
      <c r="I135" s="28"/>
      <c r="J135" s="22"/>
    </row>
    <row r="136" spans="2:10" ht="13.5">
      <c r="B136" s="28"/>
      <c r="C136" s="28"/>
      <c r="D136" s="28"/>
      <c r="E136" s="28"/>
      <c r="F136" s="28"/>
      <c r="G136" s="28"/>
      <c r="H136" s="28"/>
      <c r="I136" s="28"/>
      <c r="J136" s="22"/>
    </row>
    <row r="137" spans="2:10" ht="13.5">
      <c r="B137" s="28"/>
      <c r="C137" s="28"/>
      <c r="D137" s="28"/>
      <c r="E137" s="28"/>
      <c r="F137" s="28"/>
      <c r="G137" s="28"/>
      <c r="I137" s="28"/>
      <c r="J137" s="22"/>
    </row>
    <row r="138" spans="2:10" ht="13.5">
      <c r="B138" s="28"/>
      <c r="C138" s="28"/>
      <c r="D138" s="28"/>
      <c r="E138" s="28"/>
      <c r="F138" s="28"/>
      <c r="G138" s="28"/>
      <c r="I138" s="28"/>
      <c r="J138" s="22"/>
    </row>
    <row r="139" spans="9:10" ht="13.5">
      <c r="I139" s="28"/>
      <c r="J139" s="22"/>
    </row>
    <row r="140" spans="9:10" ht="13.5">
      <c r="I140" s="28"/>
      <c r="J140" s="22"/>
    </row>
    <row r="141" spans="9:10" ht="13.5">
      <c r="I141" s="28"/>
      <c r="J141" s="22"/>
    </row>
    <row r="142" spans="9:10" ht="13.5">
      <c r="I142" s="28"/>
      <c r="J142" s="22"/>
    </row>
    <row r="143" spans="9:10" ht="13.5">
      <c r="I143" s="28"/>
      <c r="J143" s="22"/>
    </row>
    <row r="144" spans="3:21" ht="13.5">
      <c r="C144" s="29"/>
      <c r="I144" s="28"/>
      <c r="J144" s="132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9:21" ht="13.5">
      <c r="I145" s="28"/>
      <c r="J145" s="132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9:21" ht="13.5">
      <c r="I146" s="28"/>
      <c r="J146" s="132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9:21" ht="13.5">
      <c r="I147" s="28"/>
      <c r="J147" s="132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9:21" ht="13.5">
      <c r="I148" s="28"/>
      <c r="J148" s="132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9:21" ht="13.5">
      <c r="I149" s="28"/>
      <c r="J149" s="132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9:21" ht="13.5">
      <c r="I150" s="28"/>
      <c r="J150" s="132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9:21" ht="13.5">
      <c r="I151" s="28"/>
      <c r="J151" s="132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9:21" ht="13.5">
      <c r="I152" s="28"/>
      <c r="J152" s="132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9:21" ht="13.5">
      <c r="I153" s="28"/>
      <c r="J153" s="132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9:21" ht="13.5">
      <c r="I154" s="28"/>
      <c r="J154" s="132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9:21" ht="13.5">
      <c r="I155" s="28"/>
      <c r="J155" s="132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9:21" ht="13.5">
      <c r="I156" s="28"/>
      <c r="J156" s="132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9:21" ht="13.5">
      <c r="I157" s="28"/>
      <c r="J157" s="13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9:21" ht="13.5">
      <c r="I158" s="28"/>
      <c r="J158" s="132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9:21" ht="13.5">
      <c r="I159" s="28"/>
      <c r="J159" s="13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9:21" ht="13.5">
      <c r="I160" s="28"/>
      <c r="J160" s="132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9:21" ht="13.5">
      <c r="I161" s="28"/>
      <c r="J161" s="132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9:21" ht="13.5">
      <c r="I162" s="28"/>
      <c r="J162" s="132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9:21" ht="13.5">
      <c r="I163" s="28"/>
      <c r="J163" s="132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9:21" ht="13.5">
      <c r="I164" s="28"/>
      <c r="J164" s="132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9:21" ht="13.5">
      <c r="I165" s="28"/>
      <c r="J165" s="132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9:21" ht="13.5">
      <c r="I166" s="28"/>
      <c r="J166" s="132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9:21" ht="13.5">
      <c r="I167" s="28"/>
      <c r="J167" s="132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9:21" ht="13.5">
      <c r="I168" s="28"/>
      <c r="J168" s="132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9:21" ht="13.5">
      <c r="I169" s="28"/>
      <c r="J169" s="132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spans="9:21" ht="13.5">
      <c r="I170" s="28"/>
      <c r="J170" s="132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9:21" ht="13.5">
      <c r="I171" s="28"/>
      <c r="J171" s="132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</row>
    <row r="172" spans="9:21" ht="13.5">
      <c r="I172" s="28"/>
      <c r="J172" s="132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</row>
    <row r="173" spans="9:21" ht="13.5">
      <c r="I173" s="28"/>
      <c r="J173" s="132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9:21" ht="13.5">
      <c r="I174" s="28"/>
      <c r="J174" s="132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</row>
    <row r="175" spans="9:21" ht="13.5">
      <c r="I175" s="28"/>
      <c r="J175" s="132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</row>
    <row r="176" spans="9:21" ht="13.5">
      <c r="I176" s="28"/>
      <c r="J176" s="132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</row>
    <row r="177" spans="9:21" ht="13.5">
      <c r="I177" s="28"/>
      <c r="J177" s="132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</row>
    <row r="178" spans="9:21" ht="13.5">
      <c r="I178" s="28"/>
      <c r="J178" s="132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</row>
    <row r="179" spans="9:21" ht="13.5">
      <c r="I179" s="28"/>
      <c r="J179" s="132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</row>
    <row r="180" spans="9:21" ht="13.5">
      <c r="I180" s="28"/>
      <c r="J180" s="132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</row>
    <row r="181" spans="9:21" ht="13.5">
      <c r="I181" s="28"/>
      <c r="J181" s="132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</row>
    <row r="182" spans="9:21" ht="13.5">
      <c r="I182" s="28"/>
      <c r="J182" s="132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</row>
    <row r="183" spans="9:21" ht="13.5">
      <c r="I183" s="28"/>
      <c r="J183" s="132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</row>
    <row r="184" spans="9:21" ht="13.5">
      <c r="I184" s="28"/>
      <c r="J184" s="132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</row>
    <row r="185" spans="9:21" ht="13.5">
      <c r="I185" s="28"/>
      <c r="J185" s="132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</row>
    <row r="186" spans="9:21" ht="13.5">
      <c r="I186" s="28"/>
      <c r="J186" s="132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</row>
    <row r="187" spans="9:21" ht="13.5">
      <c r="I187" s="28"/>
      <c r="J187" s="132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</row>
    <row r="188" spans="9:21" ht="13.5">
      <c r="I188" s="28"/>
      <c r="J188" s="132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</row>
    <row r="189" spans="9:21" ht="13.5">
      <c r="I189" s="28"/>
      <c r="J189" s="132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</row>
    <row r="190" spans="9:21" ht="13.5">
      <c r="I190" s="28"/>
      <c r="J190" s="132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</row>
    <row r="191" spans="9:21" ht="13.5">
      <c r="I191" s="28"/>
      <c r="J191" s="132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</row>
    <row r="192" spans="9:21" ht="13.5">
      <c r="I192" s="28"/>
      <c r="J192" s="132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9:21" ht="13.5">
      <c r="I193" s="28"/>
      <c r="J193" s="132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</row>
    <row r="194" spans="9:21" ht="13.5">
      <c r="I194" s="28"/>
      <c r="J194" s="132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</row>
    <row r="195" spans="9:21" ht="13.5">
      <c r="I195" s="28"/>
      <c r="J195" s="132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</row>
    <row r="196" spans="9:21" ht="13.5">
      <c r="I196" s="28"/>
      <c r="J196" s="132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</row>
    <row r="197" spans="9:21" ht="13.5">
      <c r="I197" s="28"/>
      <c r="J197" s="132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</row>
    <row r="198" spans="9:21" ht="13.5">
      <c r="I198" s="28"/>
      <c r="J198" s="132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</row>
    <row r="199" spans="9:21" ht="13.5">
      <c r="I199" s="28"/>
      <c r="J199" s="132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</row>
    <row r="200" spans="9:21" ht="13.5">
      <c r="I200" s="28"/>
      <c r="J200" s="132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</row>
    <row r="201" spans="9:21" ht="13.5">
      <c r="I201" s="28"/>
      <c r="J201" s="132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</row>
    <row r="202" spans="9:21" ht="13.5">
      <c r="I202" s="28"/>
      <c r="J202" s="132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</row>
    <row r="203" spans="9:21" ht="13.5">
      <c r="I203" s="28"/>
      <c r="J203" s="132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</row>
    <row r="204" spans="9:21" ht="13.5">
      <c r="I204" s="28"/>
      <c r="J204" s="132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</row>
    <row r="205" spans="9:21" ht="13.5">
      <c r="I205" s="28"/>
      <c r="J205" s="132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</row>
    <row r="206" spans="9:21" ht="13.5">
      <c r="I206" s="28"/>
      <c r="J206" s="132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</row>
    <row r="207" spans="9:21" ht="13.5">
      <c r="I207" s="28"/>
      <c r="J207" s="132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</row>
    <row r="208" spans="9:21" ht="13.5">
      <c r="I208" s="28"/>
      <c r="J208" s="132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</row>
    <row r="209" spans="9:21" ht="13.5">
      <c r="I209" s="28"/>
      <c r="J209" s="132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</row>
    <row r="210" spans="9:21" ht="13.5">
      <c r="I210" s="28"/>
      <c r="J210" s="132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</row>
    <row r="211" spans="9:21" ht="13.5">
      <c r="I211" s="28"/>
      <c r="J211" s="132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</row>
    <row r="212" spans="9:21" ht="13.5">
      <c r="I212" s="28"/>
      <c r="J212" s="132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9:21" ht="13.5">
      <c r="I213" s="28"/>
      <c r="J213" s="132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</row>
    <row r="214" spans="9:21" ht="13.5">
      <c r="I214" s="28"/>
      <c r="J214" s="132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</row>
    <row r="215" spans="9:21" ht="13.5">
      <c r="I215" s="28"/>
      <c r="J215" s="132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</row>
    <row r="216" spans="9:21" ht="13.5">
      <c r="I216" s="28"/>
      <c r="J216" s="132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</row>
    <row r="217" spans="9:21" ht="13.5">
      <c r="I217" s="28"/>
      <c r="J217" s="132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</row>
    <row r="218" spans="9:21" ht="13.5">
      <c r="I218" s="28"/>
      <c r="J218" s="132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</row>
    <row r="219" spans="9:21" ht="13.5">
      <c r="I219" s="28"/>
      <c r="J219" s="132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</row>
    <row r="220" spans="9:21" ht="13.5">
      <c r="I220" s="28"/>
      <c r="J220" s="132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</row>
    <row r="221" spans="9:21" ht="13.5">
      <c r="I221" s="28"/>
      <c r="J221" s="132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</row>
    <row r="222" spans="9:21" ht="13.5">
      <c r="I222" s="28"/>
      <c r="J222" s="132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</row>
    <row r="223" spans="9:21" ht="13.5">
      <c r="I223" s="28"/>
      <c r="J223" s="132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</row>
    <row r="224" spans="9:21" ht="13.5">
      <c r="I224" s="40"/>
      <c r="J224" s="132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</row>
    <row r="225" spans="9:21" ht="13.5">
      <c r="I225" s="40"/>
      <c r="J225" s="132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</row>
    <row r="226" spans="9:21" ht="13.5">
      <c r="I226" s="40"/>
      <c r="J226" s="132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</row>
    <row r="227" spans="9:21" ht="13.5">
      <c r="I227" s="40"/>
      <c r="J227" s="132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</row>
    <row r="228" spans="9:21" ht="13.5">
      <c r="I228" s="40"/>
      <c r="J228" s="132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</row>
    <row r="229" spans="9:21" ht="13.5">
      <c r="I229" s="40"/>
      <c r="J229" s="132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</row>
    <row r="230" spans="9:21" ht="13.5">
      <c r="I230" s="40"/>
      <c r="J230" s="132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</row>
    <row r="231" spans="9:21" ht="13.5">
      <c r="I231" s="40"/>
      <c r="J231" s="132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</row>
    <row r="232" spans="9:21" ht="13.5">
      <c r="I232" s="40"/>
      <c r="J232" s="132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</row>
    <row r="233" spans="9:21" ht="13.5">
      <c r="I233" s="40"/>
      <c r="J233" s="132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</row>
    <row r="234" spans="9:21" ht="13.5">
      <c r="I234" s="40"/>
      <c r="J234" s="132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9:21" ht="13.5">
      <c r="I235" s="40"/>
      <c r="J235" s="132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</row>
    <row r="236" spans="9:21" ht="13.5">
      <c r="I236" s="40"/>
      <c r="J236" s="132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</row>
    <row r="237" spans="9:21" ht="13.5">
      <c r="I237" s="40"/>
      <c r="J237" s="132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</row>
    <row r="238" spans="9:21" ht="13.5">
      <c r="I238" s="40"/>
      <c r="J238" s="132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</row>
    <row r="239" spans="9:21" ht="13.5">
      <c r="I239" s="40"/>
      <c r="J239" s="132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</row>
    <row r="240" spans="9:21" ht="13.5">
      <c r="I240" s="40"/>
      <c r="J240" s="132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</row>
    <row r="241" spans="9:21" ht="13.5">
      <c r="I241" s="40"/>
      <c r="J241" s="132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</row>
    <row r="242" spans="9:21" ht="13.5">
      <c r="I242" s="40"/>
      <c r="M242" s="28"/>
      <c r="N242" s="28"/>
      <c r="O242" s="28"/>
      <c r="P242" s="28"/>
      <c r="Q242" s="28"/>
      <c r="R242" s="28"/>
      <c r="S242" s="28"/>
      <c r="T242" s="28"/>
      <c r="U242" s="28"/>
    </row>
    <row r="243" spans="9:21" ht="13.5">
      <c r="I243" s="40"/>
      <c r="M243" s="28"/>
      <c r="N243" s="28"/>
      <c r="O243" s="28"/>
      <c r="P243" s="28"/>
      <c r="Q243" s="28"/>
      <c r="R243" s="28"/>
      <c r="S243" s="28"/>
      <c r="T243" s="28"/>
      <c r="U243" s="28"/>
    </row>
    <row r="244" spans="9:21" ht="13.5">
      <c r="I244" s="40"/>
      <c r="M244" s="28"/>
      <c r="N244" s="28"/>
      <c r="O244" s="28"/>
      <c r="P244" s="28"/>
      <c r="Q244" s="28"/>
      <c r="R244" s="28"/>
      <c r="S244" s="28"/>
      <c r="T244" s="28"/>
      <c r="U244" s="28"/>
    </row>
    <row r="245" spans="9:21" ht="13.5">
      <c r="I245" s="40"/>
      <c r="M245" s="28"/>
      <c r="N245" s="28"/>
      <c r="O245" s="28"/>
      <c r="P245" s="28"/>
      <c r="Q245" s="28"/>
      <c r="R245" s="28"/>
      <c r="S245" s="28"/>
      <c r="T245" s="28"/>
      <c r="U245" s="28"/>
    </row>
    <row r="246" spans="9:21" ht="13.5">
      <c r="I246" s="40"/>
      <c r="M246" s="28"/>
      <c r="N246" s="28"/>
      <c r="O246" s="28"/>
      <c r="P246" s="28"/>
      <c r="Q246" s="28"/>
      <c r="R246" s="28"/>
      <c r="S246" s="28"/>
      <c r="T246" s="28"/>
      <c r="U246" s="28"/>
    </row>
    <row r="247" spans="9:21" ht="13.5">
      <c r="I247" s="40"/>
      <c r="M247" s="28"/>
      <c r="N247" s="28"/>
      <c r="O247" s="28"/>
      <c r="P247" s="28"/>
      <c r="Q247" s="28"/>
      <c r="R247" s="28"/>
      <c r="S247" s="28"/>
      <c r="T247" s="28"/>
      <c r="U247" s="28"/>
    </row>
    <row r="248" spans="9:21" ht="13.5">
      <c r="I248" s="40"/>
      <c r="M248" s="28"/>
      <c r="N248" s="28"/>
      <c r="O248" s="28"/>
      <c r="P248" s="28"/>
      <c r="Q248" s="28"/>
      <c r="R248" s="28"/>
      <c r="S248" s="28"/>
      <c r="T248" s="28"/>
      <c r="U248" s="28"/>
    </row>
    <row r="249" spans="9:21" ht="13.5">
      <c r="I249" s="40"/>
      <c r="O249" s="28"/>
      <c r="P249" s="28"/>
      <c r="Q249" s="28"/>
      <c r="R249" s="28"/>
      <c r="S249" s="28"/>
      <c r="T249" s="28"/>
      <c r="U249" s="28"/>
    </row>
    <row r="250" spans="9:21" ht="13.5">
      <c r="I250" s="40"/>
      <c r="O250" s="28"/>
      <c r="P250" s="28"/>
      <c r="Q250" s="28"/>
      <c r="R250" s="28"/>
      <c r="S250" s="28"/>
      <c r="T250" s="28"/>
      <c r="U250" s="28"/>
    </row>
    <row r="251" spans="9:21" ht="13.5">
      <c r="I251" s="40"/>
      <c r="O251" s="28"/>
      <c r="P251" s="28"/>
      <c r="Q251" s="28"/>
      <c r="R251" s="28"/>
      <c r="S251" s="28"/>
      <c r="T251" s="28"/>
      <c r="U251" s="28"/>
    </row>
    <row r="252" spans="9:21" ht="13.5">
      <c r="I252" s="40"/>
      <c r="O252" s="28"/>
      <c r="P252" s="28"/>
      <c r="Q252" s="28"/>
      <c r="R252" s="28"/>
      <c r="S252" s="28"/>
      <c r="T252" s="28"/>
      <c r="U252" s="28"/>
    </row>
    <row r="253" spans="9:21" ht="13.5">
      <c r="I253" s="40"/>
      <c r="O253" s="28"/>
      <c r="P253" s="28"/>
      <c r="Q253" s="28"/>
      <c r="R253" s="28"/>
      <c r="S253" s="28"/>
      <c r="T253" s="28"/>
      <c r="U253" s="28"/>
    </row>
    <row r="254" spans="9:21" ht="13.5">
      <c r="I254" s="40"/>
      <c r="O254" s="28"/>
      <c r="P254" s="28"/>
      <c r="Q254" s="28"/>
      <c r="R254" s="28"/>
      <c r="S254" s="28"/>
      <c r="T254" s="28"/>
      <c r="U254" s="28"/>
    </row>
    <row r="255" spans="9:21" ht="13.5">
      <c r="I255" s="40"/>
      <c r="O255" s="28"/>
      <c r="P255" s="28"/>
      <c r="Q255" s="28"/>
      <c r="R255" s="28"/>
      <c r="S255" s="28"/>
      <c r="T255" s="28"/>
      <c r="U255" s="28"/>
    </row>
    <row r="256" spans="9:21" ht="13.5">
      <c r="I256" s="40"/>
      <c r="O256" s="28"/>
      <c r="P256" s="28"/>
      <c r="Q256" s="28"/>
      <c r="R256" s="28"/>
      <c r="S256" s="28"/>
      <c r="T256" s="28"/>
      <c r="U256" s="28"/>
    </row>
    <row r="257" spans="9:21" ht="13.5">
      <c r="I257" s="40"/>
      <c r="O257" s="28"/>
      <c r="P257" s="28"/>
      <c r="Q257" s="28"/>
      <c r="R257" s="28"/>
      <c r="S257" s="28"/>
      <c r="T257" s="28"/>
      <c r="U257" s="28"/>
    </row>
    <row r="258" spans="9:21" ht="13.5">
      <c r="I258" s="40"/>
      <c r="O258" s="28"/>
      <c r="P258" s="28"/>
      <c r="Q258" s="28"/>
      <c r="R258" s="28"/>
      <c r="S258" s="28"/>
      <c r="T258" s="28"/>
      <c r="U258" s="28"/>
    </row>
    <row r="259" spans="9:21" ht="13.5">
      <c r="I259" s="40"/>
      <c r="O259" s="28"/>
      <c r="P259" s="28"/>
      <c r="Q259" s="28"/>
      <c r="R259" s="28"/>
      <c r="S259" s="28"/>
      <c r="T259" s="28"/>
      <c r="U259" s="28"/>
    </row>
    <row r="260" spans="9:21" ht="13.5">
      <c r="I260" s="40"/>
      <c r="O260" s="28"/>
      <c r="P260" s="28"/>
      <c r="Q260" s="28"/>
      <c r="R260" s="28"/>
      <c r="S260" s="28"/>
      <c r="T260" s="28"/>
      <c r="U260" s="28"/>
    </row>
    <row r="261" spans="9:21" ht="13.5">
      <c r="I261" s="40"/>
      <c r="O261" s="28"/>
      <c r="P261" s="28"/>
      <c r="Q261" s="28"/>
      <c r="R261" s="28"/>
      <c r="S261" s="28"/>
      <c r="T261" s="28"/>
      <c r="U261" s="28"/>
    </row>
    <row r="262" spans="9:21" ht="13.5">
      <c r="I262" s="40"/>
      <c r="O262" s="28"/>
      <c r="P262" s="28"/>
      <c r="Q262" s="28"/>
      <c r="R262" s="28"/>
      <c r="S262" s="28"/>
      <c r="T262" s="28"/>
      <c r="U262" s="28"/>
    </row>
  </sheetData>
  <sheetProtection/>
  <mergeCells count="15">
    <mergeCell ref="B9:D9"/>
    <mergeCell ref="B10:D10"/>
    <mergeCell ref="B3:G3"/>
    <mergeCell ref="B4:G4"/>
    <mergeCell ref="B2:E2"/>
    <mergeCell ref="B6:D6"/>
    <mergeCell ref="B5:G5"/>
    <mergeCell ref="B34:E34"/>
    <mergeCell ref="B28:E28"/>
    <mergeCell ref="B29:G29"/>
    <mergeCell ref="B19:G19"/>
    <mergeCell ref="B13:G13"/>
    <mergeCell ref="B23:E23"/>
    <mergeCell ref="B24:G24"/>
    <mergeCell ref="B18:E18"/>
  </mergeCells>
  <printOptions/>
  <pageMargins left="0.75" right="0.75" top="1" bottom="1" header="0.5" footer="0.5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Concern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Potts</dc:creator>
  <cp:keywords/>
  <dc:description/>
  <cp:lastModifiedBy>Malini Laxminarayan</cp:lastModifiedBy>
  <cp:lastPrinted>2015-04-27T12:39:56Z</cp:lastPrinted>
  <dcterms:created xsi:type="dcterms:W3CDTF">2005-01-03T04:10:48Z</dcterms:created>
  <dcterms:modified xsi:type="dcterms:W3CDTF">2023-06-12T13:20:41Z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0x0101006610F8B3B037164D937F56C0F1F0F64D</vt:lpwstr>
  </property>
</Properties>
</file>